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rder" sheetId="2" state="visible" r:id="rId2"/>
    <sheet name="P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yyyy"/>
    <numFmt numFmtId="165" formatCode="mmmm yyyy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666666"/>
    </font>
    <font>
      <b val="1"/>
      <sz val="13"/>
    </font>
    <font>
      <color rgb="001A5FB4"/>
      <u val="single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4" fontId="0" fillId="2" borderId="1" pivotButton="0" quotePrefix="0" xfId="0"/>
    <xf numFmtId="0" fontId="0" fillId="2" borderId="1" pivotButton="0" quotePrefix="0" xfId="0"/>
    <xf numFmtId="4" fontId="0" fillId="0" borderId="0" pivotButton="0" quotePrefix="0" xfId="0"/>
    <xf numFmtId="164" fontId="0" fillId="2" borderId="1" pivotButton="0" quotePrefix="0" xfId="0"/>
    <xf numFmtId="0" fontId="2" fillId="3" borderId="1" pivotButton="0" quotePrefix="0" xfId="0"/>
    <xf numFmtId="2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2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s.apple.com/app/id6744440182?pt=127761256&amp;ct=sheet-snowball&amp;mt=8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22" customWidth="1" min="3" max="3"/>
    <col width="18" customWidth="1" min="4" max="4"/>
  </cols>
  <sheetData>
    <row r="1">
      <c r="A1" s="1" t="inlineStr">
        <is>
          <t>Debt payoff plan: snowball or avalanche</t>
        </is>
      </c>
    </row>
    <row r="2">
      <c r="A2" t="inlineStr">
        <is>
          <t>Fill in the yellow cells. Everything else updates by itself.</t>
        </is>
      </c>
    </row>
    <row r="4">
      <c r="A4" t="inlineStr">
        <is>
          <t>Extra you can pay each month, on top of the minimums</t>
        </is>
      </c>
      <c r="B4" s="2" t="n">
        <v>100</v>
      </c>
    </row>
    <row r="5">
      <c r="A5" t="inlineStr">
        <is>
          <t>Method</t>
        </is>
      </c>
      <c r="B5" s="3" t="inlineStr">
        <is>
          <t>Snowball</t>
        </is>
      </c>
      <c r="C5" t="inlineStr">
        <is>
          <t>Snowball pays the smallest balance first. Avalanche pays the highest interest rate first.</t>
        </is>
      </c>
    </row>
    <row r="6">
      <c r="A6" t="inlineStr">
        <is>
          <t>Monthly budget for debt (minimums + extra)</t>
        </is>
      </c>
      <c r="B6" s="4">
        <f>SUM(D10:D19)+B4</f>
        <v/>
      </c>
    </row>
    <row r="7">
      <c r="A7" t="inlineStr">
        <is>
          <t>First payment month</t>
        </is>
      </c>
      <c r="B7" s="5">
        <f>EOMONTH(TODAY(),0)+1</f>
        <v/>
      </c>
    </row>
    <row r="9">
      <c r="A9" s="6" t="inlineStr">
        <is>
          <t>Debt</t>
        </is>
      </c>
      <c r="B9" s="6" t="inlineStr">
        <is>
          <t>Balance</t>
        </is>
      </c>
      <c r="C9" s="6" t="inlineStr">
        <is>
          <t>Interest rate (APR %)</t>
        </is>
      </c>
      <c r="D9" s="6" t="inlineStr">
        <is>
          <t>Minimum payment</t>
        </is>
      </c>
    </row>
    <row r="10">
      <c r="A10" s="3" t="inlineStr">
        <is>
          <t>Credit card</t>
        </is>
      </c>
      <c r="B10" s="2" t="n">
        <v>2400</v>
      </c>
      <c r="C10" s="7" t="n">
        <v>24.9</v>
      </c>
      <c r="D10" s="2" t="n">
        <v>75</v>
      </c>
    </row>
    <row r="11">
      <c r="A11" s="3" t="inlineStr">
        <is>
          <t>Store card</t>
        </is>
      </c>
      <c r="B11" s="2" t="n">
        <v>650</v>
      </c>
      <c r="C11" s="7" t="n">
        <v>29.99</v>
      </c>
      <c r="D11" s="2" t="n">
        <v>25</v>
      </c>
    </row>
    <row r="12">
      <c r="A12" s="3" t="inlineStr">
        <is>
          <t>Car loan</t>
        </is>
      </c>
      <c r="B12" s="2" t="n">
        <v>8900</v>
      </c>
      <c r="C12" s="7" t="n">
        <v>6.9</v>
      </c>
      <c r="D12" s="2" t="n">
        <v>260</v>
      </c>
    </row>
    <row r="13">
      <c r="A13" s="3" t="inlineStr">
        <is>
          <t>Student loan</t>
        </is>
      </c>
      <c r="B13" s="2" t="n">
        <v>14500</v>
      </c>
      <c r="C13" s="7" t="n">
        <v>5.5</v>
      </c>
      <c r="D13" s="2" t="n">
        <v>160</v>
      </c>
    </row>
    <row r="14">
      <c r="A14" s="3" t="n"/>
      <c r="B14" s="2" t="n"/>
      <c r="C14" s="7" t="n"/>
      <c r="D14" s="2" t="n"/>
    </row>
    <row r="15">
      <c r="A15" s="3" t="n"/>
      <c r="B15" s="2" t="n"/>
      <c r="C15" s="7" t="n"/>
      <c r="D15" s="2" t="n"/>
    </row>
    <row r="16">
      <c r="A16" s="3" t="n"/>
      <c r="B16" s="2" t="n"/>
      <c r="C16" s="7" t="n"/>
      <c r="D16" s="2" t="n"/>
    </row>
    <row r="17">
      <c r="A17" s="3" t="n"/>
      <c r="B17" s="2" t="n"/>
      <c r="C17" s="7" t="n"/>
      <c r="D17" s="2" t="n"/>
    </row>
    <row r="18">
      <c r="A18" s="3" t="n"/>
      <c r="B18" s="2" t="n"/>
      <c r="C18" s="7" t="n"/>
      <c r="D18" s="2" t="n"/>
    </row>
    <row r="19">
      <c r="A19" s="3" t="n"/>
      <c r="B19" s="2" t="n"/>
      <c r="C19" s="7" t="n"/>
      <c r="D19" s="2" t="n"/>
    </row>
    <row r="20">
      <c r="A20" s="8" t="inlineStr">
        <is>
          <t>Example numbers. Replace them with yours, up to 10 debts.</t>
        </is>
      </c>
    </row>
    <row r="22">
      <c r="A22" s="9" t="inlineStr">
        <is>
          <t>Your result</t>
        </is>
      </c>
    </row>
    <row r="23">
      <c r="A23" t="inlineStr">
        <is>
          <t>Months to debt-free</t>
        </is>
      </c>
      <c r="B23" s="10">
        <f>IF(Plan!C363&gt;0,"over 30 years",COUNTIF(Plan!C4:C363,"&gt;0")+1)</f>
        <v/>
      </c>
    </row>
    <row r="24">
      <c r="A24" t="inlineStr">
        <is>
          <t>Debt-free month</t>
        </is>
      </c>
      <c r="B24" s="11">
        <f>IF(Plan!C363&gt;0,"over 30 years",EDATE(B7,COUNTIF(Plan!C4:C363,"&gt;0")))</f>
        <v/>
      </c>
    </row>
    <row r="25">
      <c r="A25" t="inlineStr">
        <is>
          <t>Total interest paid</t>
        </is>
      </c>
      <c r="B25" s="12">
        <f>SUM(Plan!D4:D363)</f>
        <v/>
      </c>
    </row>
    <row r="27">
      <c r="A27" s="10" t="inlineStr">
        <is>
          <t>Payoff order</t>
        </is>
      </c>
    </row>
    <row r="28">
      <c r="A28">
        <f>IF(Order!G2&gt;0,"1. "&amp;Order!F2,"")</f>
        <v/>
      </c>
      <c r="B28">
        <f>IF(Order!G2&gt;0,IF(Plan!H363&gt;0,"over 30 years","paid off "&amp;TEXT(EDATE(B7,COUNTIF(Plan!H4:H363,"&gt;0")),"mmm yyyy")),"")</f>
        <v/>
      </c>
    </row>
    <row r="29">
      <c r="A29">
        <f>IF(Order!G3&gt;0,"2. "&amp;Order!F3,"")</f>
        <v/>
      </c>
      <c r="B29">
        <f>IF(Order!G3&gt;0,IF(Plan!K363&gt;0,"over 30 years","paid off "&amp;TEXT(EDATE(B7,COUNTIF(Plan!K4:K363,"&gt;0")),"mmm yyyy")),"")</f>
        <v/>
      </c>
    </row>
    <row r="30">
      <c r="A30">
        <f>IF(Order!G4&gt;0,"3. "&amp;Order!F4,"")</f>
        <v/>
      </c>
      <c r="B30">
        <f>IF(Order!G4&gt;0,IF(Plan!N363&gt;0,"over 30 years","paid off "&amp;TEXT(EDATE(B7,COUNTIF(Plan!N4:N363,"&gt;0")),"mmm yyyy")),"")</f>
        <v/>
      </c>
    </row>
    <row r="31">
      <c r="A31">
        <f>IF(Order!G5&gt;0,"4. "&amp;Order!F5,"")</f>
        <v/>
      </c>
      <c r="B31">
        <f>IF(Order!G5&gt;0,IF(Plan!Q363&gt;0,"over 30 years","paid off "&amp;TEXT(EDATE(B7,COUNTIF(Plan!Q4:Q363,"&gt;0")),"mmm yyyy")),"")</f>
        <v/>
      </c>
    </row>
    <row r="32">
      <c r="A32">
        <f>IF(Order!G6&gt;0,"5. "&amp;Order!F6,"")</f>
        <v/>
      </c>
      <c r="B32">
        <f>IF(Order!G6&gt;0,IF(Plan!T363&gt;0,"over 30 years","paid off "&amp;TEXT(EDATE(B7,COUNTIF(Plan!T4:T363,"&gt;0")),"mmm yyyy")),"")</f>
        <v/>
      </c>
    </row>
    <row r="33">
      <c r="A33">
        <f>IF(Order!G7&gt;0,"6. "&amp;Order!F7,"")</f>
        <v/>
      </c>
      <c r="B33">
        <f>IF(Order!G7&gt;0,IF(Plan!W363&gt;0,"over 30 years","paid off "&amp;TEXT(EDATE(B7,COUNTIF(Plan!W4:W363,"&gt;0")),"mmm yyyy")),"")</f>
        <v/>
      </c>
    </row>
    <row r="34">
      <c r="A34">
        <f>IF(Order!G8&gt;0,"7. "&amp;Order!F8,"")</f>
        <v/>
      </c>
      <c r="B34">
        <f>IF(Order!G8&gt;0,IF(Plan!Z363&gt;0,"over 30 years","paid off "&amp;TEXT(EDATE(B7,COUNTIF(Plan!Z4:Z363,"&gt;0")),"mmm yyyy")),"")</f>
        <v/>
      </c>
    </row>
    <row r="35">
      <c r="A35">
        <f>IF(Order!G9&gt;0,"8. "&amp;Order!F9,"")</f>
        <v/>
      </c>
      <c r="B35">
        <f>IF(Order!G9&gt;0,IF(Plan!AC363&gt;0,"over 30 years","paid off "&amp;TEXT(EDATE(B7,COUNTIF(Plan!AC4:AC363,"&gt;0")),"mmm yyyy")),"")</f>
        <v/>
      </c>
    </row>
    <row r="36">
      <c r="A36">
        <f>IF(Order!G10&gt;0,"9. "&amp;Order!F10,"")</f>
        <v/>
      </c>
      <c r="B36">
        <f>IF(Order!G10&gt;0,IF(Plan!AF363&gt;0,"over 30 years","paid off "&amp;TEXT(EDATE(B7,COUNTIF(Plan!AF4:AF363,"&gt;0")),"mmm yyyy")),"")</f>
        <v/>
      </c>
    </row>
    <row r="37">
      <c r="A37">
        <f>IF(Order!G11&gt;0,"10. "&amp;Order!F11,"")</f>
        <v/>
      </c>
      <c r="B37">
        <f>IF(Order!G11&gt;0,IF(Plan!AI363&gt;0,"over 30 years","paid off "&amp;TEXT(EDATE(B7,COUNTIF(Plan!AI4:AI363,"&gt;0")),"mmm yyyy")),"")</f>
        <v/>
      </c>
    </row>
    <row r="39" ht="32" customHeight="1">
      <c r="A39" s="13" t="inlineStr">
        <is>
          <t>How it works: every month each debt gets its minimum, and everything left over goes to the debt at the top of the order. When a debt is paid off, its minimum rolls into the next one.</t>
        </is>
      </c>
    </row>
    <row r="40">
      <c r="A40" t="inlineStr">
        <is>
          <t>Interest is worked out monthly (APR / 12). Real lenders can differ a bit, so treat the dates as a close estimate.</t>
        </is>
      </c>
    </row>
    <row r="42">
      <c r="A42" t="inlineStr">
        <is>
          <t>Want this on your phone, without connecting your bank? Kapitech does the same plan and shows your debt-free date on a widget.</t>
        </is>
      </c>
    </row>
    <row r="43">
      <c r="A43" s="14" t="inlineStr">
        <is>
          <t>Kapitech on the App Store</t>
        </is>
      </c>
    </row>
  </sheetData>
  <mergeCells count="1">
    <mergeCell ref="A39:F39"/>
  </mergeCells>
  <dataValidations count="1">
    <dataValidation sqref="B5" showDropDown="0" showInputMessage="0" showErrorMessage="0" allowBlank="0" type="list">
      <formula1>"Snowball,Avalanche"</formula1>
    </dataValidation>
  </dataValidations>
  <hyperlinks>
    <hyperlink xmlns:r="http://schemas.openxmlformats.org/officeDocument/2006/relationships" ref="A4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rank</t>
        </is>
      </c>
      <c r="D1" t="inlineStr">
        <is>
          <t>#</t>
        </is>
      </c>
      <c r="E1" t="inlineStr">
        <is>
          <t>input row</t>
        </is>
      </c>
      <c r="F1" t="inlineStr">
        <is>
          <t>Debt</t>
        </is>
      </c>
      <c r="G1" t="inlineStr">
        <is>
          <t>Balance</t>
        </is>
      </c>
      <c r="H1" t="inlineStr">
        <is>
          <t>APR</t>
        </is>
      </c>
      <c r="I1" t="inlineStr">
        <is>
          <t>Minimum</t>
        </is>
      </c>
      <c r="K1" t="inlineStr">
        <is>
          <t>Helper sheet: sorts the debts into payoff order. No need to touch it.</t>
        </is>
      </c>
    </row>
    <row r="2">
      <c r="A2">
        <f>IF(N('Start here'!B10)&lt;=0,1E12+0,IF('Start here'!$B$5="Avalanche",-N('Start here'!C10),N('Start here'!B10))+0*1E-9)</f>
        <v/>
      </c>
      <c r="B2">
        <f>COUNTIF($A$2:$A$11,"&lt;"&amp;A2)+1</f>
        <v/>
      </c>
      <c r="D2" t="n">
        <v>1</v>
      </c>
      <c r="E2">
        <f>MATCH(D2,$B$2:$B$11,0)</f>
        <v/>
      </c>
      <c r="F2">
        <f>INDEX('Start here'!$A$10:$A$19,E2)&amp;""</f>
        <v/>
      </c>
      <c r="G2">
        <f>MAX(0,N(INDEX('Start here'!$B$10:$B$19,E2)))</f>
        <v/>
      </c>
      <c r="H2">
        <f>N(INDEX('Start here'!$C$10:$C$19,E2))/100</f>
        <v/>
      </c>
      <c r="I2">
        <f>N(INDEX('Start here'!$D$10:$D$19,E2))</f>
        <v/>
      </c>
    </row>
    <row r="3">
      <c r="A3">
        <f>IF(N('Start here'!B11)&lt;=0,1E12+1,IF('Start here'!$B$5="Avalanche",-N('Start here'!C11),N('Start here'!B11))+1*1E-9)</f>
        <v/>
      </c>
      <c r="B3">
        <f>COUNTIF($A$2:$A$11,"&lt;"&amp;A3)+1</f>
        <v/>
      </c>
      <c r="D3" t="n">
        <v>2</v>
      </c>
      <c r="E3">
        <f>MATCH(D3,$B$2:$B$11,0)</f>
        <v/>
      </c>
      <c r="F3">
        <f>INDEX('Start here'!$A$10:$A$19,E3)&amp;""</f>
        <v/>
      </c>
      <c r="G3">
        <f>MAX(0,N(INDEX('Start here'!$B$10:$B$19,E3)))</f>
        <v/>
      </c>
      <c r="H3">
        <f>N(INDEX('Start here'!$C$10:$C$19,E3))/100</f>
        <v/>
      </c>
      <c r="I3">
        <f>N(INDEX('Start here'!$D$10:$D$19,E3))</f>
        <v/>
      </c>
    </row>
    <row r="4">
      <c r="A4">
        <f>IF(N('Start here'!B12)&lt;=0,1E12+2,IF('Start here'!$B$5="Avalanche",-N('Start here'!C12),N('Start here'!B12))+2*1E-9)</f>
        <v/>
      </c>
      <c r="B4">
        <f>COUNTIF($A$2:$A$11,"&lt;"&amp;A4)+1</f>
        <v/>
      </c>
      <c r="D4" t="n">
        <v>3</v>
      </c>
      <c r="E4">
        <f>MATCH(D4,$B$2:$B$11,0)</f>
        <v/>
      </c>
      <c r="F4">
        <f>INDEX('Start here'!$A$10:$A$19,E4)&amp;""</f>
        <v/>
      </c>
      <c r="G4">
        <f>MAX(0,N(INDEX('Start here'!$B$10:$B$19,E4)))</f>
        <v/>
      </c>
      <c r="H4">
        <f>N(INDEX('Start here'!$C$10:$C$19,E4))/100</f>
        <v/>
      </c>
      <c r="I4">
        <f>N(INDEX('Start here'!$D$10:$D$19,E4))</f>
        <v/>
      </c>
    </row>
    <row r="5">
      <c r="A5">
        <f>IF(N('Start here'!B13)&lt;=0,1E12+3,IF('Start here'!$B$5="Avalanche",-N('Start here'!C13),N('Start here'!B13))+3*1E-9)</f>
        <v/>
      </c>
      <c r="B5">
        <f>COUNTIF($A$2:$A$11,"&lt;"&amp;A5)+1</f>
        <v/>
      </c>
      <c r="D5" t="n">
        <v>4</v>
      </c>
      <c r="E5">
        <f>MATCH(D5,$B$2:$B$11,0)</f>
        <v/>
      </c>
      <c r="F5">
        <f>INDEX('Start here'!$A$10:$A$19,E5)&amp;""</f>
        <v/>
      </c>
      <c r="G5">
        <f>MAX(0,N(INDEX('Start here'!$B$10:$B$19,E5)))</f>
        <v/>
      </c>
      <c r="H5">
        <f>N(INDEX('Start here'!$C$10:$C$19,E5))/100</f>
        <v/>
      </c>
      <c r="I5">
        <f>N(INDEX('Start here'!$D$10:$D$19,E5))</f>
        <v/>
      </c>
    </row>
    <row r="6">
      <c r="A6">
        <f>IF(N('Start here'!B14)&lt;=0,1E12+4,IF('Start here'!$B$5="Avalanche",-N('Start here'!C14),N('Start here'!B14))+4*1E-9)</f>
        <v/>
      </c>
      <c r="B6">
        <f>COUNTIF($A$2:$A$11,"&lt;"&amp;A6)+1</f>
        <v/>
      </c>
      <c r="D6" t="n">
        <v>5</v>
      </c>
      <c r="E6">
        <f>MATCH(D6,$B$2:$B$11,0)</f>
        <v/>
      </c>
      <c r="F6">
        <f>INDEX('Start here'!$A$10:$A$19,E6)&amp;""</f>
        <v/>
      </c>
      <c r="G6">
        <f>MAX(0,N(INDEX('Start here'!$B$10:$B$19,E6)))</f>
        <v/>
      </c>
      <c r="H6">
        <f>N(INDEX('Start here'!$C$10:$C$19,E6))/100</f>
        <v/>
      </c>
      <c r="I6">
        <f>N(INDEX('Start here'!$D$10:$D$19,E6))</f>
        <v/>
      </c>
    </row>
    <row r="7">
      <c r="A7">
        <f>IF(N('Start here'!B15)&lt;=0,1E12+5,IF('Start here'!$B$5="Avalanche",-N('Start here'!C15),N('Start here'!B15))+5*1E-9)</f>
        <v/>
      </c>
      <c r="B7">
        <f>COUNTIF($A$2:$A$11,"&lt;"&amp;A7)+1</f>
        <v/>
      </c>
      <c r="D7" t="n">
        <v>6</v>
      </c>
      <c r="E7">
        <f>MATCH(D7,$B$2:$B$11,0)</f>
        <v/>
      </c>
      <c r="F7">
        <f>INDEX('Start here'!$A$10:$A$19,E7)&amp;""</f>
        <v/>
      </c>
      <c r="G7">
        <f>MAX(0,N(INDEX('Start here'!$B$10:$B$19,E7)))</f>
        <v/>
      </c>
      <c r="H7">
        <f>N(INDEX('Start here'!$C$10:$C$19,E7))/100</f>
        <v/>
      </c>
      <c r="I7">
        <f>N(INDEX('Start here'!$D$10:$D$19,E7))</f>
        <v/>
      </c>
    </row>
    <row r="8">
      <c r="A8">
        <f>IF(N('Start here'!B16)&lt;=0,1E12+6,IF('Start here'!$B$5="Avalanche",-N('Start here'!C16),N('Start here'!B16))+6*1E-9)</f>
        <v/>
      </c>
      <c r="B8">
        <f>COUNTIF($A$2:$A$11,"&lt;"&amp;A8)+1</f>
        <v/>
      </c>
      <c r="D8" t="n">
        <v>7</v>
      </c>
      <c r="E8">
        <f>MATCH(D8,$B$2:$B$11,0)</f>
        <v/>
      </c>
      <c r="F8">
        <f>INDEX('Start here'!$A$10:$A$19,E8)&amp;""</f>
        <v/>
      </c>
      <c r="G8">
        <f>MAX(0,N(INDEX('Start here'!$B$10:$B$19,E8)))</f>
        <v/>
      </c>
      <c r="H8">
        <f>N(INDEX('Start here'!$C$10:$C$19,E8))/100</f>
        <v/>
      </c>
      <c r="I8">
        <f>N(INDEX('Start here'!$D$10:$D$19,E8))</f>
        <v/>
      </c>
    </row>
    <row r="9">
      <c r="A9">
        <f>IF(N('Start here'!B17)&lt;=0,1E12+7,IF('Start here'!$B$5="Avalanche",-N('Start here'!C17),N('Start here'!B17))+7*1E-9)</f>
        <v/>
      </c>
      <c r="B9">
        <f>COUNTIF($A$2:$A$11,"&lt;"&amp;A9)+1</f>
        <v/>
      </c>
      <c r="D9" t="n">
        <v>8</v>
      </c>
      <c r="E9">
        <f>MATCH(D9,$B$2:$B$11,0)</f>
        <v/>
      </c>
      <c r="F9">
        <f>INDEX('Start here'!$A$10:$A$19,E9)&amp;""</f>
        <v/>
      </c>
      <c r="G9">
        <f>MAX(0,N(INDEX('Start here'!$B$10:$B$19,E9)))</f>
        <v/>
      </c>
      <c r="H9">
        <f>N(INDEX('Start here'!$C$10:$C$19,E9))/100</f>
        <v/>
      </c>
      <c r="I9">
        <f>N(INDEX('Start here'!$D$10:$D$19,E9))</f>
        <v/>
      </c>
    </row>
    <row r="10">
      <c r="A10">
        <f>IF(N('Start here'!B18)&lt;=0,1E12+8,IF('Start here'!$B$5="Avalanche",-N('Start here'!C18),N('Start here'!B18))+8*1E-9)</f>
        <v/>
      </c>
      <c r="B10">
        <f>COUNTIF($A$2:$A$11,"&lt;"&amp;A10)+1</f>
        <v/>
      </c>
      <c r="D10" t="n">
        <v>9</v>
      </c>
      <c r="E10">
        <f>MATCH(D10,$B$2:$B$11,0)</f>
        <v/>
      </c>
      <c r="F10">
        <f>INDEX('Start here'!$A$10:$A$19,E10)&amp;""</f>
        <v/>
      </c>
      <c r="G10">
        <f>MAX(0,N(INDEX('Start here'!$B$10:$B$19,E10)))</f>
        <v/>
      </c>
      <c r="H10">
        <f>N(INDEX('Start here'!$C$10:$C$19,E10))/100</f>
        <v/>
      </c>
      <c r="I10">
        <f>N(INDEX('Start here'!$D$10:$D$19,E10))</f>
        <v/>
      </c>
    </row>
    <row r="11">
      <c r="A11">
        <f>IF(N('Start here'!B19)&lt;=0,1E12+9,IF('Start here'!$B$5="Avalanche",-N('Start here'!C19),N('Start here'!B19))+9*1E-9)</f>
        <v/>
      </c>
      <c r="B11">
        <f>COUNTIF($A$2:$A$11,"&lt;"&amp;A11)+1</f>
        <v/>
      </c>
      <c r="D11" t="n">
        <v>10</v>
      </c>
      <c r="E11">
        <f>MATCH(D11,$B$2:$B$11,0)</f>
        <v/>
      </c>
      <c r="F11">
        <f>INDEX('Start here'!$A$10:$A$19,E11)&amp;""</f>
        <v/>
      </c>
      <c r="G11">
        <f>MAX(0,N(INDEX('Start here'!$B$10:$B$19,E11)))</f>
        <v/>
      </c>
      <c r="H11">
        <f>N(INDEX('Start here'!$C$10:$C$19,E11))/100</f>
        <v/>
      </c>
      <c r="I11">
        <f>N(INDEX('Start here'!$D$10:$D$19,E11))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36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2" max="2"/>
  </cols>
  <sheetData>
    <row r="1">
      <c r="A1" s="15" t="inlineStr">
        <is>
          <t>Month</t>
        </is>
      </c>
      <c r="B1" s="15" t="inlineStr">
        <is>
          <t>Date</t>
        </is>
      </c>
      <c r="C1" s="15" t="inlineStr">
        <is>
          <t>Total left</t>
        </is>
      </c>
      <c r="D1" s="15" t="inlineStr">
        <is>
          <t>Interest</t>
        </is>
      </c>
      <c r="E1" s="15" t="inlineStr">
        <is>
          <t>Extra pool</t>
        </is>
      </c>
      <c r="F1" s="15">
        <f>IF(Order!F2="","",Order!F2)</f>
        <v/>
      </c>
      <c r="G1" s="15" t="n"/>
      <c r="H1" s="15" t="n"/>
      <c r="I1" s="15">
        <f>IF(Order!F3="","",Order!F3)</f>
        <v/>
      </c>
      <c r="J1" s="15" t="n"/>
      <c r="K1" s="15" t="n"/>
      <c r="L1" s="15">
        <f>IF(Order!F4="","",Order!F4)</f>
        <v/>
      </c>
      <c r="M1" s="15" t="n"/>
      <c r="N1" s="15" t="n"/>
      <c r="O1" s="15">
        <f>IF(Order!F5="","",Order!F5)</f>
        <v/>
      </c>
      <c r="P1" s="15" t="n"/>
      <c r="Q1" s="15" t="n"/>
      <c r="R1" s="15">
        <f>IF(Order!F6="","",Order!F6)</f>
        <v/>
      </c>
      <c r="S1" s="15" t="n"/>
      <c r="T1" s="15" t="n"/>
      <c r="U1" s="15">
        <f>IF(Order!F7="","",Order!F7)</f>
        <v/>
      </c>
      <c r="V1" s="15" t="n"/>
      <c r="W1" s="15" t="n"/>
      <c r="X1" s="15">
        <f>IF(Order!F8="","",Order!F8)</f>
        <v/>
      </c>
      <c r="Y1" s="15" t="n"/>
      <c r="Z1" s="15" t="n"/>
      <c r="AA1" s="15">
        <f>IF(Order!F9="","",Order!F9)</f>
        <v/>
      </c>
      <c r="AB1" s="15" t="n"/>
      <c r="AC1" s="15" t="n"/>
      <c r="AD1" s="15">
        <f>IF(Order!F10="","",Order!F10)</f>
        <v/>
      </c>
      <c r="AE1" s="15" t="n"/>
      <c r="AF1" s="15" t="n"/>
      <c r="AG1" s="15">
        <f>IF(Order!F11="","",Order!F11)</f>
        <v/>
      </c>
      <c r="AH1" s="15" t="n"/>
      <c r="AI1" s="15" t="n"/>
    </row>
    <row r="2">
      <c r="A2" s="15" t="n"/>
      <c r="B2" s="15" t="n"/>
      <c r="C2" s="15" t="n"/>
      <c r="D2" s="15" t="n"/>
      <c r="E2" s="15" t="n"/>
      <c r="F2" s="15" t="inlineStr">
        <is>
          <t>Minimum</t>
        </is>
      </c>
      <c r="G2" s="15" t="inlineStr">
        <is>
          <t>Extra</t>
        </is>
      </c>
      <c r="H2" s="15" t="inlineStr">
        <is>
          <t>Left</t>
        </is>
      </c>
      <c r="I2" s="15" t="inlineStr">
        <is>
          <t>Minimum</t>
        </is>
      </c>
      <c r="J2" s="15" t="inlineStr">
        <is>
          <t>Extra</t>
        </is>
      </c>
      <c r="K2" s="15" t="inlineStr">
        <is>
          <t>Left</t>
        </is>
      </c>
      <c r="L2" s="15" t="inlineStr">
        <is>
          <t>Minimum</t>
        </is>
      </c>
      <c r="M2" s="15" t="inlineStr">
        <is>
          <t>Extra</t>
        </is>
      </c>
      <c r="N2" s="15" t="inlineStr">
        <is>
          <t>Left</t>
        </is>
      </c>
      <c r="O2" s="15" t="inlineStr">
        <is>
          <t>Minimum</t>
        </is>
      </c>
      <c r="P2" s="15" t="inlineStr">
        <is>
          <t>Extra</t>
        </is>
      </c>
      <c r="Q2" s="15" t="inlineStr">
        <is>
          <t>Left</t>
        </is>
      </c>
      <c r="R2" s="15" t="inlineStr">
        <is>
          <t>Minimum</t>
        </is>
      </c>
      <c r="S2" s="15" t="inlineStr">
        <is>
          <t>Extra</t>
        </is>
      </c>
      <c r="T2" s="15" t="inlineStr">
        <is>
          <t>Left</t>
        </is>
      </c>
      <c r="U2" s="15" t="inlineStr">
        <is>
          <t>Minimum</t>
        </is>
      </c>
      <c r="V2" s="15" t="inlineStr">
        <is>
          <t>Extra</t>
        </is>
      </c>
      <c r="W2" s="15" t="inlineStr">
        <is>
          <t>Left</t>
        </is>
      </c>
      <c r="X2" s="15" t="inlineStr">
        <is>
          <t>Minimum</t>
        </is>
      </c>
      <c r="Y2" s="15" t="inlineStr">
        <is>
          <t>Extra</t>
        </is>
      </c>
      <c r="Z2" s="15" t="inlineStr">
        <is>
          <t>Left</t>
        </is>
      </c>
      <c r="AA2" s="15" t="inlineStr">
        <is>
          <t>Minimum</t>
        </is>
      </c>
      <c r="AB2" s="15" t="inlineStr">
        <is>
          <t>Extra</t>
        </is>
      </c>
      <c r="AC2" s="15" t="inlineStr">
        <is>
          <t>Left</t>
        </is>
      </c>
      <c r="AD2" s="15" t="inlineStr">
        <is>
          <t>Minimum</t>
        </is>
      </c>
      <c r="AE2" s="15" t="inlineStr">
        <is>
          <t>Extra</t>
        </is>
      </c>
      <c r="AF2" s="15" t="inlineStr">
        <is>
          <t>Left</t>
        </is>
      </c>
      <c r="AG2" s="15" t="inlineStr">
        <is>
          <t>Minimum</t>
        </is>
      </c>
      <c r="AH2" s="15" t="inlineStr">
        <is>
          <t>Extra</t>
        </is>
      </c>
      <c r="AI2" s="15" t="inlineStr">
        <is>
          <t>Left</t>
        </is>
      </c>
    </row>
    <row r="3">
      <c r="A3" t="n">
        <v>0</v>
      </c>
      <c r="B3" t="inlineStr">
        <is>
          <t>start</t>
        </is>
      </c>
      <c r="C3">
        <f>H3+K3+N3+Q3+T3+W3+Z3+AC3+AF3+AI3</f>
        <v/>
      </c>
      <c r="H3">
        <f>Order!G2</f>
        <v/>
      </c>
      <c r="K3">
        <f>Order!G3</f>
        <v/>
      </c>
      <c r="N3">
        <f>Order!G4</f>
        <v/>
      </c>
      <c r="Q3">
        <f>Order!G5</f>
        <v/>
      </c>
      <c r="T3">
        <f>Order!G6</f>
        <v/>
      </c>
      <c r="W3">
        <f>Order!G7</f>
        <v/>
      </c>
      <c r="Z3">
        <f>Order!G8</f>
        <v/>
      </c>
      <c r="AC3">
        <f>Order!G9</f>
        <v/>
      </c>
      <c r="AF3">
        <f>Order!G10</f>
        <v/>
      </c>
      <c r="AI3">
        <f>Order!G11</f>
        <v/>
      </c>
    </row>
    <row r="4">
      <c r="A4" t="n">
        <v>1</v>
      </c>
      <c r="B4" s="16">
        <f>EDATE('Start here'!$B$7,A4-1)</f>
        <v/>
      </c>
      <c r="C4" s="4">
        <f>H4+K4+N4+Q4+T4+W4+Z4+AC4+AF4+AI4</f>
        <v/>
      </c>
      <c r="D4" s="4">
        <f>ROUND(H3*Order!$H$2/12,2)+ROUND(K3*Order!$H$3/12,2)+ROUND(N3*Order!$H$4/12,2)+ROUND(Q3*Order!$H$5/12,2)+ROUND(T3*Order!$H$6/12,2)+ROUND(W3*Order!$H$7/12,2)+ROUND(Z3*Order!$H$8/12,2)+ROUND(AC3*Order!$H$9/12,2)+ROUND(AF3*Order!$H$10/12,2)+ROUND(AI3*Order!$H$11/12,2)</f>
        <v/>
      </c>
      <c r="E4" s="4">
        <f>MAX(0,'Start here'!$B$6-(F4+I4+L4+O4+R4+U4+X4+AA4+AD4+AG4))</f>
        <v/>
      </c>
      <c r="F4" s="4">
        <f>MIN(Order!$I$2,ROUND(H3*(1+Order!$H$2/12),2))</f>
        <v/>
      </c>
      <c r="G4" s="4">
        <f>MAX(0,MIN(ROUND(H3*(1+Order!$H$2/12),2)-F4,E4-(0)))</f>
        <v/>
      </c>
      <c r="H4" s="4">
        <f>MAX(0,ROUND(ROUND(H3*(1+Order!$H$2/12),2)-F4-G4,2))</f>
        <v/>
      </c>
      <c r="I4" s="4">
        <f>MIN(Order!$I$3,ROUND(K3*(1+Order!$H$3/12),2))</f>
        <v/>
      </c>
      <c r="J4" s="4">
        <f>MAX(0,MIN(ROUND(K3*(1+Order!$H$3/12),2)-I4,E4-(G4)))</f>
        <v/>
      </c>
      <c r="K4" s="4">
        <f>MAX(0,ROUND(ROUND(K3*(1+Order!$H$3/12),2)-I4-J4,2))</f>
        <v/>
      </c>
      <c r="L4" s="4">
        <f>MIN(Order!$I$4,ROUND(N3*(1+Order!$H$4/12),2))</f>
        <v/>
      </c>
      <c r="M4" s="4">
        <f>MAX(0,MIN(ROUND(N3*(1+Order!$H$4/12),2)-L4,E4-(G4+J4)))</f>
        <v/>
      </c>
      <c r="N4" s="4">
        <f>MAX(0,ROUND(ROUND(N3*(1+Order!$H$4/12),2)-L4-M4,2))</f>
        <v/>
      </c>
      <c r="O4" s="4">
        <f>MIN(Order!$I$5,ROUND(Q3*(1+Order!$H$5/12),2))</f>
        <v/>
      </c>
      <c r="P4" s="4">
        <f>MAX(0,MIN(ROUND(Q3*(1+Order!$H$5/12),2)-O4,E4-(G4+J4+M4)))</f>
        <v/>
      </c>
      <c r="Q4" s="4">
        <f>MAX(0,ROUND(ROUND(Q3*(1+Order!$H$5/12),2)-O4-P4,2))</f>
        <v/>
      </c>
      <c r="R4" s="4">
        <f>MIN(Order!$I$6,ROUND(T3*(1+Order!$H$6/12),2))</f>
        <v/>
      </c>
      <c r="S4" s="4">
        <f>MAX(0,MIN(ROUND(T3*(1+Order!$H$6/12),2)-R4,E4-(G4+J4+M4+P4)))</f>
        <v/>
      </c>
      <c r="T4" s="4">
        <f>MAX(0,ROUND(ROUND(T3*(1+Order!$H$6/12),2)-R4-S4,2))</f>
        <v/>
      </c>
      <c r="U4" s="4">
        <f>MIN(Order!$I$7,ROUND(W3*(1+Order!$H$7/12),2))</f>
        <v/>
      </c>
      <c r="V4" s="4">
        <f>MAX(0,MIN(ROUND(W3*(1+Order!$H$7/12),2)-U4,E4-(G4+J4+M4+P4+S4)))</f>
        <v/>
      </c>
      <c r="W4" s="4">
        <f>MAX(0,ROUND(ROUND(W3*(1+Order!$H$7/12),2)-U4-V4,2))</f>
        <v/>
      </c>
      <c r="X4" s="4">
        <f>MIN(Order!$I$8,ROUND(Z3*(1+Order!$H$8/12),2))</f>
        <v/>
      </c>
      <c r="Y4" s="4">
        <f>MAX(0,MIN(ROUND(Z3*(1+Order!$H$8/12),2)-X4,E4-(G4+J4+M4+P4+S4+V4)))</f>
        <v/>
      </c>
      <c r="Z4" s="4">
        <f>MAX(0,ROUND(ROUND(Z3*(1+Order!$H$8/12),2)-X4-Y4,2))</f>
        <v/>
      </c>
      <c r="AA4" s="4">
        <f>MIN(Order!$I$9,ROUND(AC3*(1+Order!$H$9/12),2))</f>
        <v/>
      </c>
      <c r="AB4" s="4">
        <f>MAX(0,MIN(ROUND(AC3*(1+Order!$H$9/12),2)-AA4,E4-(G4+J4+M4+P4+S4+V4+Y4)))</f>
        <v/>
      </c>
      <c r="AC4" s="4">
        <f>MAX(0,ROUND(ROUND(AC3*(1+Order!$H$9/12),2)-AA4-AB4,2))</f>
        <v/>
      </c>
      <c r="AD4" s="4">
        <f>MIN(Order!$I$10,ROUND(AF3*(1+Order!$H$10/12),2))</f>
        <v/>
      </c>
      <c r="AE4" s="4">
        <f>MAX(0,MIN(ROUND(AF3*(1+Order!$H$10/12),2)-AD4,E4-(G4+J4+M4+P4+S4+V4+Y4+AB4)))</f>
        <v/>
      </c>
      <c r="AF4" s="4">
        <f>MAX(0,ROUND(ROUND(AF3*(1+Order!$H$10/12),2)-AD4-AE4,2))</f>
        <v/>
      </c>
      <c r="AG4" s="4">
        <f>MIN(Order!$I$11,ROUND(AI3*(1+Order!$H$11/12),2))</f>
        <v/>
      </c>
      <c r="AH4" s="4">
        <f>MAX(0,MIN(ROUND(AI3*(1+Order!$H$11/12),2)-AG4,E4-(G4+J4+M4+P4+S4+V4+Y4+AB4+AE4)))</f>
        <v/>
      </c>
      <c r="AI4" s="4">
        <f>MAX(0,ROUND(ROUND(AI3*(1+Order!$H$11/12),2)-AG4-AH4,2))</f>
        <v/>
      </c>
    </row>
    <row r="5">
      <c r="A5" t="n">
        <v>2</v>
      </c>
      <c r="B5" s="16">
        <f>EDATE('Start here'!$B$7,A5-1)</f>
        <v/>
      </c>
      <c r="C5" s="4">
        <f>H5+K5+N5+Q5+T5+W5+Z5+AC5+AF5+AI5</f>
        <v/>
      </c>
      <c r="D5" s="4">
        <f>ROUND(H4*Order!$H$2/12,2)+ROUND(K4*Order!$H$3/12,2)+ROUND(N4*Order!$H$4/12,2)+ROUND(Q4*Order!$H$5/12,2)+ROUND(T4*Order!$H$6/12,2)+ROUND(W4*Order!$H$7/12,2)+ROUND(Z4*Order!$H$8/12,2)+ROUND(AC4*Order!$H$9/12,2)+ROUND(AF4*Order!$H$10/12,2)+ROUND(AI4*Order!$H$11/12,2)</f>
        <v/>
      </c>
      <c r="E5" s="4">
        <f>MAX(0,'Start here'!$B$6-(F5+I5+L5+O5+R5+U5+X5+AA5+AD5+AG5))</f>
        <v/>
      </c>
      <c r="F5" s="4">
        <f>MIN(Order!$I$2,ROUND(H4*(1+Order!$H$2/12),2))</f>
        <v/>
      </c>
      <c r="G5" s="4">
        <f>MAX(0,MIN(ROUND(H4*(1+Order!$H$2/12),2)-F5,E5-(0)))</f>
        <v/>
      </c>
      <c r="H5" s="4">
        <f>MAX(0,ROUND(ROUND(H4*(1+Order!$H$2/12),2)-F5-G5,2))</f>
        <v/>
      </c>
      <c r="I5" s="4">
        <f>MIN(Order!$I$3,ROUND(K4*(1+Order!$H$3/12),2))</f>
        <v/>
      </c>
      <c r="J5" s="4">
        <f>MAX(0,MIN(ROUND(K4*(1+Order!$H$3/12),2)-I5,E5-(G5)))</f>
        <v/>
      </c>
      <c r="K5" s="4">
        <f>MAX(0,ROUND(ROUND(K4*(1+Order!$H$3/12),2)-I5-J5,2))</f>
        <v/>
      </c>
      <c r="L5" s="4">
        <f>MIN(Order!$I$4,ROUND(N4*(1+Order!$H$4/12),2))</f>
        <v/>
      </c>
      <c r="M5" s="4">
        <f>MAX(0,MIN(ROUND(N4*(1+Order!$H$4/12),2)-L5,E5-(G5+J5)))</f>
        <v/>
      </c>
      <c r="N5" s="4">
        <f>MAX(0,ROUND(ROUND(N4*(1+Order!$H$4/12),2)-L5-M5,2))</f>
        <v/>
      </c>
      <c r="O5" s="4">
        <f>MIN(Order!$I$5,ROUND(Q4*(1+Order!$H$5/12),2))</f>
        <v/>
      </c>
      <c r="P5" s="4">
        <f>MAX(0,MIN(ROUND(Q4*(1+Order!$H$5/12),2)-O5,E5-(G5+J5+M5)))</f>
        <v/>
      </c>
      <c r="Q5" s="4">
        <f>MAX(0,ROUND(ROUND(Q4*(1+Order!$H$5/12),2)-O5-P5,2))</f>
        <v/>
      </c>
      <c r="R5" s="4">
        <f>MIN(Order!$I$6,ROUND(T4*(1+Order!$H$6/12),2))</f>
        <v/>
      </c>
      <c r="S5" s="4">
        <f>MAX(0,MIN(ROUND(T4*(1+Order!$H$6/12),2)-R5,E5-(G5+J5+M5+P5)))</f>
        <v/>
      </c>
      <c r="T5" s="4">
        <f>MAX(0,ROUND(ROUND(T4*(1+Order!$H$6/12),2)-R5-S5,2))</f>
        <v/>
      </c>
      <c r="U5" s="4">
        <f>MIN(Order!$I$7,ROUND(W4*(1+Order!$H$7/12),2))</f>
        <v/>
      </c>
      <c r="V5" s="4">
        <f>MAX(0,MIN(ROUND(W4*(1+Order!$H$7/12),2)-U5,E5-(G5+J5+M5+P5+S5)))</f>
        <v/>
      </c>
      <c r="W5" s="4">
        <f>MAX(0,ROUND(ROUND(W4*(1+Order!$H$7/12),2)-U5-V5,2))</f>
        <v/>
      </c>
      <c r="X5" s="4">
        <f>MIN(Order!$I$8,ROUND(Z4*(1+Order!$H$8/12),2))</f>
        <v/>
      </c>
      <c r="Y5" s="4">
        <f>MAX(0,MIN(ROUND(Z4*(1+Order!$H$8/12),2)-X5,E5-(G5+J5+M5+P5+S5+V5)))</f>
        <v/>
      </c>
      <c r="Z5" s="4">
        <f>MAX(0,ROUND(ROUND(Z4*(1+Order!$H$8/12),2)-X5-Y5,2))</f>
        <v/>
      </c>
      <c r="AA5" s="4">
        <f>MIN(Order!$I$9,ROUND(AC4*(1+Order!$H$9/12),2))</f>
        <v/>
      </c>
      <c r="AB5" s="4">
        <f>MAX(0,MIN(ROUND(AC4*(1+Order!$H$9/12),2)-AA5,E5-(G5+J5+M5+P5+S5+V5+Y5)))</f>
        <v/>
      </c>
      <c r="AC5" s="4">
        <f>MAX(0,ROUND(ROUND(AC4*(1+Order!$H$9/12),2)-AA5-AB5,2))</f>
        <v/>
      </c>
      <c r="AD5" s="4">
        <f>MIN(Order!$I$10,ROUND(AF4*(1+Order!$H$10/12),2))</f>
        <v/>
      </c>
      <c r="AE5" s="4">
        <f>MAX(0,MIN(ROUND(AF4*(1+Order!$H$10/12),2)-AD5,E5-(G5+J5+M5+P5+S5+V5+Y5+AB5)))</f>
        <v/>
      </c>
      <c r="AF5" s="4">
        <f>MAX(0,ROUND(ROUND(AF4*(1+Order!$H$10/12),2)-AD5-AE5,2))</f>
        <v/>
      </c>
      <c r="AG5" s="4">
        <f>MIN(Order!$I$11,ROUND(AI4*(1+Order!$H$11/12),2))</f>
        <v/>
      </c>
      <c r="AH5" s="4">
        <f>MAX(0,MIN(ROUND(AI4*(1+Order!$H$11/12),2)-AG5,E5-(G5+J5+M5+P5+S5+V5+Y5+AB5+AE5)))</f>
        <v/>
      </c>
      <c r="AI5" s="4">
        <f>MAX(0,ROUND(ROUND(AI4*(1+Order!$H$11/12),2)-AG5-AH5,2))</f>
        <v/>
      </c>
    </row>
    <row r="6">
      <c r="A6" t="n">
        <v>3</v>
      </c>
      <c r="B6" s="16">
        <f>EDATE('Start here'!$B$7,A6-1)</f>
        <v/>
      </c>
      <c r="C6" s="4">
        <f>H6+K6+N6+Q6+T6+W6+Z6+AC6+AF6+AI6</f>
        <v/>
      </c>
      <c r="D6" s="4">
        <f>ROUND(H5*Order!$H$2/12,2)+ROUND(K5*Order!$H$3/12,2)+ROUND(N5*Order!$H$4/12,2)+ROUND(Q5*Order!$H$5/12,2)+ROUND(T5*Order!$H$6/12,2)+ROUND(W5*Order!$H$7/12,2)+ROUND(Z5*Order!$H$8/12,2)+ROUND(AC5*Order!$H$9/12,2)+ROUND(AF5*Order!$H$10/12,2)+ROUND(AI5*Order!$H$11/12,2)</f>
        <v/>
      </c>
      <c r="E6" s="4">
        <f>MAX(0,'Start here'!$B$6-(F6+I6+L6+O6+R6+U6+X6+AA6+AD6+AG6))</f>
        <v/>
      </c>
      <c r="F6" s="4">
        <f>MIN(Order!$I$2,ROUND(H5*(1+Order!$H$2/12),2))</f>
        <v/>
      </c>
      <c r="G6" s="4">
        <f>MAX(0,MIN(ROUND(H5*(1+Order!$H$2/12),2)-F6,E6-(0)))</f>
        <v/>
      </c>
      <c r="H6" s="4">
        <f>MAX(0,ROUND(ROUND(H5*(1+Order!$H$2/12),2)-F6-G6,2))</f>
        <v/>
      </c>
      <c r="I6" s="4">
        <f>MIN(Order!$I$3,ROUND(K5*(1+Order!$H$3/12),2))</f>
        <v/>
      </c>
      <c r="J6" s="4">
        <f>MAX(0,MIN(ROUND(K5*(1+Order!$H$3/12),2)-I6,E6-(G6)))</f>
        <v/>
      </c>
      <c r="K6" s="4">
        <f>MAX(0,ROUND(ROUND(K5*(1+Order!$H$3/12),2)-I6-J6,2))</f>
        <v/>
      </c>
      <c r="L6" s="4">
        <f>MIN(Order!$I$4,ROUND(N5*(1+Order!$H$4/12),2))</f>
        <v/>
      </c>
      <c r="M6" s="4">
        <f>MAX(0,MIN(ROUND(N5*(1+Order!$H$4/12),2)-L6,E6-(G6+J6)))</f>
        <v/>
      </c>
      <c r="N6" s="4">
        <f>MAX(0,ROUND(ROUND(N5*(1+Order!$H$4/12),2)-L6-M6,2))</f>
        <v/>
      </c>
      <c r="O6" s="4">
        <f>MIN(Order!$I$5,ROUND(Q5*(1+Order!$H$5/12),2))</f>
        <v/>
      </c>
      <c r="P6" s="4">
        <f>MAX(0,MIN(ROUND(Q5*(1+Order!$H$5/12),2)-O6,E6-(G6+J6+M6)))</f>
        <v/>
      </c>
      <c r="Q6" s="4">
        <f>MAX(0,ROUND(ROUND(Q5*(1+Order!$H$5/12),2)-O6-P6,2))</f>
        <v/>
      </c>
      <c r="R6" s="4">
        <f>MIN(Order!$I$6,ROUND(T5*(1+Order!$H$6/12),2))</f>
        <v/>
      </c>
      <c r="S6" s="4">
        <f>MAX(0,MIN(ROUND(T5*(1+Order!$H$6/12),2)-R6,E6-(G6+J6+M6+P6)))</f>
        <v/>
      </c>
      <c r="T6" s="4">
        <f>MAX(0,ROUND(ROUND(T5*(1+Order!$H$6/12),2)-R6-S6,2))</f>
        <v/>
      </c>
      <c r="U6" s="4">
        <f>MIN(Order!$I$7,ROUND(W5*(1+Order!$H$7/12),2))</f>
        <v/>
      </c>
      <c r="V6" s="4">
        <f>MAX(0,MIN(ROUND(W5*(1+Order!$H$7/12),2)-U6,E6-(G6+J6+M6+P6+S6)))</f>
        <v/>
      </c>
      <c r="W6" s="4">
        <f>MAX(0,ROUND(ROUND(W5*(1+Order!$H$7/12),2)-U6-V6,2))</f>
        <v/>
      </c>
      <c r="X6" s="4">
        <f>MIN(Order!$I$8,ROUND(Z5*(1+Order!$H$8/12),2))</f>
        <v/>
      </c>
      <c r="Y6" s="4">
        <f>MAX(0,MIN(ROUND(Z5*(1+Order!$H$8/12),2)-X6,E6-(G6+J6+M6+P6+S6+V6)))</f>
        <v/>
      </c>
      <c r="Z6" s="4">
        <f>MAX(0,ROUND(ROUND(Z5*(1+Order!$H$8/12),2)-X6-Y6,2))</f>
        <v/>
      </c>
      <c r="AA6" s="4">
        <f>MIN(Order!$I$9,ROUND(AC5*(1+Order!$H$9/12),2))</f>
        <v/>
      </c>
      <c r="AB6" s="4">
        <f>MAX(0,MIN(ROUND(AC5*(1+Order!$H$9/12),2)-AA6,E6-(G6+J6+M6+P6+S6+V6+Y6)))</f>
        <v/>
      </c>
      <c r="AC6" s="4">
        <f>MAX(0,ROUND(ROUND(AC5*(1+Order!$H$9/12),2)-AA6-AB6,2))</f>
        <v/>
      </c>
      <c r="AD6" s="4">
        <f>MIN(Order!$I$10,ROUND(AF5*(1+Order!$H$10/12),2))</f>
        <v/>
      </c>
      <c r="AE6" s="4">
        <f>MAX(0,MIN(ROUND(AF5*(1+Order!$H$10/12),2)-AD6,E6-(G6+J6+M6+P6+S6+V6+Y6+AB6)))</f>
        <v/>
      </c>
      <c r="AF6" s="4">
        <f>MAX(0,ROUND(ROUND(AF5*(1+Order!$H$10/12),2)-AD6-AE6,2))</f>
        <v/>
      </c>
      <c r="AG6" s="4">
        <f>MIN(Order!$I$11,ROUND(AI5*(1+Order!$H$11/12),2))</f>
        <v/>
      </c>
      <c r="AH6" s="4">
        <f>MAX(0,MIN(ROUND(AI5*(1+Order!$H$11/12),2)-AG6,E6-(G6+J6+M6+P6+S6+V6+Y6+AB6+AE6)))</f>
        <v/>
      </c>
      <c r="AI6" s="4">
        <f>MAX(0,ROUND(ROUND(AI5*(1+Order!$H$11/12),2)-AG6-AH6,2))</f>
        <v/>
      </c>
    </row>
    <row r="7">
      <c r="A7" t="n">
        <v>4</v>
      </c>
      <c r="B7" s="16">
        <f>EDATE('Start here'!$B$7,A7-1)</f>
        <v/>
      </c>
      <c r="C7" s="4">
        <f>H7+K7+N7+Q7+T7+W7+Z7+AC7+AF7+AI7</f>
        <v/>
      </c>
      <c r="D7" s="4">
        <f>ROUND(H6*Order!$H$2/12,2)+ROUND(K6*Order!$H$3/12,2)+ROUND(N6*Order!$H$4/12,2)+ROUND(Q6*Order!$H$5/12,2)+ROUND(T6*Order!$H$6/12,2)+ROUND(W6*Order!$H$7/12,2)+ROUND(Z6*Order!$H$8/12,2)+ROUND(AC6*Order!$H$9/12,2)+ROUND(AF6*Order!$H$10/12,2)+ROUND(AI6*Order!$H$11/12,2)</f>
        <v/>
      </c>
      <c r="E7" s="4">
        <f>MAX(0,'Start here'!$B$6-(F7+I7+L7+O7+R7+U7+X7+AA7+AD7+AG7))</f>
        <v/>
      </c>
      <c r="F7" s="4">
        <f>MIN(Order!$I$2,ROUND(H6*(1+Order!$H$2/12),2))</f>
        <v/>
      </c>
      <c r="G7" s="4">
        <f>MAX(0,MIN(ROUND(H6*(1+Order!$H$2/12),2)-F7,E7-(0)))</f>
        <v/>
      </c>
      <c r="H7" s="4">
        <f>MAX(0,ROUND(ROUND(H6*(1+Order!$H$2/12),2)-F7-G7,2))</f>
        <v/>
      </c>
      <c r="I7" s="4">
        <f>MIN(Order!$I$3,ROUND(K6*(1+Order!$H$3/12),2))</f>
        <v/>
      </c>
      <c r="J7" s="4">
        <f>MAX(0,MIN(ROUND(K6*(1+Order!$H$3/12),2)-I7,E7-(G7)))</f>
        <v/>
      </c>
      <c r="K7" s="4">
        <f>MAX(0,ROUND(ROUND(K6*(1+Order!$H$3/12),2)-I7-J7,2))</f>
        <v/>
      </c>
      <c r="L7" s="4">
        <f>MIN(Order!$I$4,ROUND(N6*(1+Order!$H$4/12),2))</f>
        <v/>
      </c>
      <c r="M7" s="4">
        <f>MAX(0,MIN(ROUND(N6*(1+Order!$H$4/12),2)-L7,E7-(G7+J7)))</f>
        <v/>
      </c>
      <c r="N7" s="4">
        <f>MAX(0,ROUND(ROUND(N6*(1+Order!$H$4/12),2)-L7-M7,2))</f>
        <v/>
      </c>
      <c r="O7" s="4">
        <f>MIN(Order!$I$5,ROUND(Q6*(1+Order!$H$5/12),2))</f>
        <v/>
      </c>
      <c r="P7" s="4">
        <f>MAX(0,MIN(ROUND(Q6*(1+Order!$H$5/12),2)-O7,E7-(G7+J7+M7)))</f>
        <v/>
      </c>
      <c r="Q7" s="4">
        <f>MAX(0,ROUND(ROUND(Q6*(1+Order!$H$5/12),2)-O7-P7,2))</f>
        <v/>
      </c>
      <c r="R7" s="4">
        <f>MIN(Order!$I$6,ROUND(T6*(1+Order!$H$6/12),2))</f>
        <v/>
      </c>
      <c r="S7" s="4">
        <f>MAX(0,MIN(ROUND(T6*(1+Order!$H$6/12),2)-R7,E7-(G7+J7+M7+P7)))</f>
        <v/>
      </c>
      <c r="T7" s="4">
        <f>MAX(0,ROUND(ROUND(T6*(1+Order!$H$6/12),2)-R7-S7,2))</f>
        <v/>
      </c>
      <c r="U7" s="4">
        <f>MIN(Order!$I$7,ROUND(W6*(1+Order!$H$7/12),2))</f>
        <v/>
      </c>
      <c r="V7" s="4">
        <f>MAX(0,MIN(ROUND(W6*(1+Order!$H$7/12),2)-U7,E7-(G7+J7+M7+P7+S7)))</f>
        <v/>
      </c>
      <c r="W7" s="4">
        <f>MAX(0,ROUND(ROUND(W6*(1+Order!$H$7/12),2)-U7-V7,2))</f>
        <v/>
      </c>
      <c r="X7" s="4">
        <f>MIN(Order!$I$8,ROUND(Z6*(1+Order!$H$8/12),2))</f>
        <v/>
      </c>
      <c r="Y7" s="4">
        <f>MAX(0,MIN(ROUND(Z6*(1+Order!$H$8/12),2)-X7,E7-(G7+J7+M7+P7+S7+V7)))</f>
        <v/>
      </c>
      <c r="Z7" s="4">
        <f>MAX(0,ROUND(ROUND(Z6*(1+Order!$H$8/12),2)-X7-Y7,2))</f>
        <v/>
      </c>
      <c r="AA7" s="4">
        <f>MIN(Order!$I$9,ROUND(AC6*(1+Order!$H$9/12),2))</f>
        <v/>
      </c>
      <c r="AB7" s="4">
        <f>MAX(0,MIN(ROUND(AC6*(1+Order!$H$9/12),2)-AA7,E7-(G7+J7+M7+P7+S7+V7+Y7)))</f>
        <v/>
      </c>
      <c r="AC7" s="4">
        <f>MAX(0,ROUND(ROUND(AC6*(1+Order!$H$9/12),2)-AA7-AB7,2))</f>
        <v/>
      </c>
      <c r="AD7" s="4">
        <f>MIN(Order!$I$10,ROUND(AF6*(1+Order!$H$10/12),2))</f>
        <v/>
      </c>
      <c r="AE7" s="4">
        <f>MAX(0,MIN(ROUND(AF6*(1+Order!$H$10/12),2)-AD7,E7-(G7+J7+M7+P7+S7+V7+Y7+AB7)))</f>
        <v/>
      </c>
      <c r="AF7" s="4">
        <f>MAX(0,ROUND(ROUND(AF6*(1+Order!$H$10/12),2)-AD7-AE7,2))</f>
        <v/>
      </c>
      <c r="AG7" s="4">
        <f>MIN(Order!$I$11,ROUND(AI6*(1+Order!$H$11/12),2))</f>
        <v/>
      </c>
      <c r="AH7" s="4">
        <f>MAX(0,MIN(ROUND(AI6*(1+Order!$H$11/12),2)-AG7,E7-(G7+J7+M7+P7+S7+V7+Y7+AB7+AE7)))</f>
        <v/>
      </c>
      <c r="AI7" s="4">
        <f>MAX(0,ROUND(ROUND(AI6*(1+Order!$H$11/12),2)-AG7-AH7,2))</f>
        <v/>
      </c>
    </row>
    <row r="8">
      <c r="A8" t="n">
        <v>5</v>
      </c>
      <c r="B8" s="16">
        <f>EDATE('Start here'!$B$7,A8-1)</f>
        <v/>
      </c>
      <c r="C8" s="4">
        <f>H8+K8+N8+Q8+T8+W8+Z8+AC8+AF8+AI8</f>
        <v/>
      </c>
      <c r="D8" s="4">
        <f>ROUND(H7*Order!$H$2/12,2)+ROUND(K7*Order!$H$3/12,2)+ROUND(N7*Order!$H$4/12,2)+ROUND(Q7*Order!$H$5/12,2)+ROUND(T7*Order!$H$6/12,2)+ROUND(W7*Order!$H$7/12,2)+ROUND(Z7*Order!$H$8/12,2)+ROUND(AC7*Order!$H$9/12,2)+ROUND(AF7*Order!$H$10/12,2)+ROUND(AI7*Order!$H$11/12,2)</f>
        <v/>
      </c>
      <c r="E8" s="4">
        <f>MAX(0,'Start here'!$B$6-(F8+I8+L8+O8+R8+U8+X8+AA8+AD8+AG8))</f>
        <v/>
      </c>
      <c r="F8" s="4">
        <f>MIN(Order!$I$2,ROUND(H7*(1+Order!$H$2/12),2))</f>
        <v/>
      </c>
      <c r="G8" s="4">
        <f>MAX(0,MIN(ROUND(H7*(1+Order!$H$2/12),2)-F8,E8-(0)))</f>
        <v/>
      </c>
      <c r="H8" s="4">
        <f>MAX(0,ROUND(ROUND(H7*(1+Order!$H$2/12),2)-F8-G8,2))</f>
        <v/>
      </c>
      <c r="I8" s="4">
        <f>MIN(Order!$I$3,ROUND(K7*(1+Order!$H$3/12),2))</f>
        <v/>
      </c>
      <c r="J8" s="4">
        <f>MAX(0,MIN(ROUND(K7*(1+Order!$H$3/12),2)-I8,E8-(G8)))</f>
        <v/>
      </c>
      <c r="K8" s="4">
        <f>MAX(0,ROUND(ROUND(K7*(1+Order!$H$3/12),2)-I8-J8,2))</f>
        <v/>
      </c>
      <c r="L8" s="4">
        <f>MIN(Order!$I$4,ROUND(N7*(1+Order!$H$4/12),2))</f>
        <v/>
      </c>
      <c r="M8" s="4">
        <f>MAX(0,MIN(ROUND(N7*(1+Order!$H$4/12),2)-L8,E8-(G8+J8)))</f>
        <v/>
      </c>
      <c r="N8" s="4">
        <f>MAX(0,ROUND(ROUND(N7*(1+Order!$H$4/12),2)-L8-M8,2))</f>
        <v/>
      </c>
      <c r="O8" s="4">
        <f>MIN(Order!$I$5,ROUND(Q7*(1+Order!$H$5/12),2))</f>
        <v/>
      </c>
      <c r="P8" s="4">
        <f>MAX(0,MIN(ROUND(Q7*(1+Order!$H$5/12),2)-O8,E8-(G8+J8+M8)))</f>
        <v/>
      </c>
      <c r="Q8" s="4">
        <f>MAX(0,ROUND(ROUND(Q7*(1+Order!$H$5/12),2)-O8-P8,2))</f>
        <v/>
      </c>
      <c r="R8" s="4">
        <f>MIN(Order!$I$6,ROUND(T7*(1+Order!$H$6/12),2))</f>
        <v/>
      </c>
      <c r="S8" s="4">
        <f>MAX(0,MIN(ROUND(T7*(1+Order!$H$6/12),2)-R8,E8-(G8+J8+M8+P8)))</f>
        <v/>
      </c>
      <c r="T8" s="4">
        <f>MAX(0,ROUND(ROUND(T7*(1+Order!$H$6/12),2)-R8-S8,2))</f>
        <v/>
      </c>
      <c r="U8" s="4">
        <f>MIN(Order!$I$7,ROUND(W7*(1+Order!$H$7/12),2))</f>
        <v/>
      </c>
      <c r="V8" s="4">
        <f>MAX(0,MIN(ROUND(W7*(1+Order!$H$7/12),2)-U8,E8-(G8+J8+M8+P8+S8)))</f>
        <v/>
      </c>
      <c r="W8" s="4">
        <f>MAX(0,ROUND(ROUND(W7*(1+Order!$H$7/12),2)-U8-V8,2))</f>
        <v/>
      </c>
      <c r="X8" s="4">
        <f>MIN(Order!$I$8,ROUND(Z7*(1+Order!$H$8/12),2))</f>
        <v/>
      </c>
      <c r="Y8" s="4">
        <f>MAX(0,MIN(ROUND(Z7*(1+Order!$H$8/12),2)-X8,E8-(G8+J8+M8+P8+S8+V8)))</f>
        <v/>
      </c>
      <c r="Z8" s="4">
        <f>MAX(0,ROUND(ROUND(Z7*(1+Order!$H$8/12),2)-X8-Y8,2))</f>
        <v/>
      </c>
      <c r="AA8" s="4">
        <f>MIN(Order!$I$9,ROUND(AC7*(1+Order!$H$9/12),2))</f>
        <v/>
      </c>
      <c r="AB8" s="4">
        <f>MAX(0,MIN(ROUND(AC7*(1+Order!$H$9/12),2)-AA8,E8-(G8+J8+M8+P8+S8+V8+Y8)))</f>
        <v/>
      </c>
      <c r="AC8" s="4">
        <f>MAX(0,ROUND(ROUND(AC7*(1+Order!$H$9/12),2)-AA8-AB8,2))</f>
        <v/>
      </c>
      <c r="AD8" s="4">
        <f>MIN(Order!$I$10,ROUND(AF7*(1+Order!$H$10/12),2))</f>
        <v/>
      </c>
      <c r="AE8" s="4">
        <f>MAX(0,MIN(ROUND(AF7*(1+Order!$H$10/12),2)-AD8,E8-(G8+J8+M8+P8+S8+V8+Y8+AB8)))</f>
        <v/>
      </c>
      <c r="AF8" s="4">
        <f>MAX(0,ROUND(ROUND(AF7*(1+Order!$H$10/12),2)-AD8-AE8,2))</f>
        <v/>
      </c>
      <c r="AG8" s="4">
        <f>MIN(Order!$I$11,ROUND(AI7*(1+Order!$H$11/12),2))</f>
        <v/>
      </c>
      <c r="AH8" s="4">
        <f>MAX(0,MIN(ROUND(AI7*(1+Order!$H$11/12),2)-AG8,E8-(G8+J8+M8+P8+S8+V8+Y8+AB8+AE8)))</f>
        <v/>
      </c>
      <c r="AI8" s="4">
        <f>MAX(0,ROUND(ROUND(AI7*(1+Order!$H$11/12),2)-AG8-AH8,2))</f>
        <v/>
      </c>
    </row>
    <row r="9">
      <c r="A9" t="n">
        <v>6</v>
      </c>
      <c r="B9" s="16">
        <f>EDATE('Start here'!$B$7,A9-1)</f>
        <v/>
      </c>
      <c r="C9" s="4">
        <f>H9+K9+N9+Q9+T9+W9+Z9+AC9+AF9+AI9</f>
        <v/>
      </c>
      <c r="D9" s="4">
        <f>ROUND(H8*Order!$H$2/12,2)+ROUND(K8*Order!$H$3/12,2)+ROUND(N8*Order!$H$4/12,2)+ROUND(Q8*Order!$H$5/12,2)+ROUND(T8*Order!$H$6/12,2)+ROUND(W8*Order!$H$7/12,2)+ROUND(Z8*Order!$H$8/12,2)+ROUND(AC8*Order!$H$9/12,2)+ROUND(AF8*Order!$H$10/12,2)+ROUND(AI8*Order!$H$11/12,2)</f>
        <v/>
      </c>
      <c r="E9" s="4">
        <f>MAX(0,'Start here'!$B$6-(F9+I9+L9+O9+R9+U9+X9+AA9+AD9+AG9))</f>
        <v/>
      </c>
      <c r="F9" s="4">
        <f>MIN(Order!$I$2,ROUND(H8*(1+Order!$H$2/12),2))</f>
        <v/>
      </c>
      <c r="G9" s="4">
        <f>MAX(0,MIN(ROUND(H8*(1+Order!$H$2/12),2)-F9,E9-(0)))</f>
        <v/>
      </c>
      <c r="H9" s="4">
        <f>MAX(0,ROUND(ROUND(H8*(1+Order!$H$2/12),2)-F9-G9,2))</f>
        <v/>
      </c>
      <c r="I9" s="4">
        <f>MIN(Order!$I$3,ROUND(K8*(1+Order!$H$3/12),2))</f>
        <v/>
      </c>
      <c r="J9" s="4">
        <f>MAX(0,MIN(ROUND(K8*(1+Order!$H$3/12),2)-I9,E9-(G9)))</f>
        <v/>
      </c>
      <c r="K9" s="4">
        <f>MAX(0,ROUND(ROUND(K8*(1+Order!$H$3/12),2)-I9-J9,2))</f>
        <v/>
      </c>
      <c r="L9" s="4">
        <f>MIN(Order!$I$4,ROUND(N8*(1+Order!$H$4/12),2))</f>
        <v/>
      </c>
      <c r="M9" s="4">
        <f>MAX(0,MIN(ROUND(N8*(1+Order!$H$4/12),2)-L9,E9-(G9+J9)))</f>
        <v/>
      </c>
      <c r="N9" s="4">
        <f>MAX(0,ROUND(ROUND(N8*(1+Order!$H$4/12),2)-L9-M9,2))</f>
        <v/>
      </c>
      <c r="O9" s="4">
        <f>MIN(Order!$I$5,ROUND(Q8*(1+Order!$H$5/12),2))</f>
        <v/>
      </c>
      <c r="P9" s="4">
        <f>MAX(0,MIN(ROUND(Q8*(1+Order!$H$5/12),2)-O9,E9-(G9+J9+M9)))</f>
        <v/>
      </c>
      <c r="Q9" s="4">
        <f>MAX(0,ROUND(ROUND(Q8*(1+Order!$H$5/12),2)-O9-P9,2))</f>
        <v/>
      </c>
      <c r="R9" s="4">
        <f>MIN(Order!$I$6,ROUND(T8*(1+Order!$H$6/12),2))</f>
        <v/>
      </c>
      <c r="S9" s="4">
        <f>MAX(0,MIN(ROUND(T8*(1+Order!$H$6/12),2)-R9,E9-(G9+J9+M9+P9)))</f>
        <v/>
      </c>
      <c r="T9" s="4">
        <f>MAX(0,ROUND(ROUND(T8*(1+Order!$H$6/12),2)-R9-S9,2))</f>
        <v/>
      </c>
      <c r="U9" s="4">
        <f>MIN(Order!$I$7,ROUND(W8*(1+Order!$H$7/12),2))</f>
        <v/>
      </c>
      <c r="V9" s="4">
        <f>MAX(0,MIN(ROUND(W8*(1+Order!$H$7/12),2)-U9,E9-(G9+J9+M9+P9+S9)))</f>
        <v/>
      </c>
      <c r="W9" s="4">
        <f>MAX(0,ROUND(ROUND(W8*(1+Order!$H$7/12),2)-U9-V9,2))</f>
        <v/>
      </c>
      <c r="X9" s="4">
        <f>MIN(Order!$I$8,ROUND(Z8*(1+Order!$H$8/12),2))</f>
        <v/>
      </c>
      <c r="Y9" s="4">
        <f>MAX(0,MIN(ROUND(Z8*(1+Order!$H$8/12),2)-X9,E9-(G9+J9+M9+P9+S9+V9)))</f>
        <v/>
      </c>
      <c r="Z9" s="4">
        <f>MAX(0,ROUND(ROUND(Z8*(1+Order!$H$8/12),2)-X9-Y9,2))</f>
        <v/>
      </c>
      <c r="AA9" s="4">
        <f>MIN(Order!$I$9,ROUND(AC8*(1+Order!$H$9/12),2))</f>
        <v/>
      </c>
      <c r="AB9" s="4">
        <f>MAX(0,MIN(ROUND(AC8*(1+Order!$H$9/12),2)-AA9,E9-(G9+J9+M9+P9+S9+V9+Y9)))</f>
        <v/>
      </c>
      <c r="AC9" s="4">
        <f>MAX(0,ROUND(ROUND(AC8*(1+Order!$H$9/12),2)-AA9-AB9,2))</f>
        <v/>
      </c>
      <c r="AD9" s="4">
        <f>MIN(Order!$I$10,ROUND(AF8*(1+Order!$H$10/12),2))</f>
        <v/>
      </c>
      <c r="AE9" s="4">
        <f>MAX(0,MIN(ROUND(AF8*(1+Order!$H$10/12),2)-AD9,E9-(G9+J9+M9+P9+S9+V9+Y9+AB9)))</f>
        <v/>
      </c>
      <c r="AF9" s="4">
        <f>MAX(0,ROUND(ROUND(AF8*(1+Order!$H$10/12),2)-AD9-AE9,2))</f>
        <v/>
      </c>
      <c r="AG9" s="4">
        <f>MIN(Order!$I$11,ROUND(AI8*(1+Order!$H$11/12),2))</f>
        <v/>
      </c>
      <c r="AH9" s="4">
        <f>MAX(0,MIN(ROUND(AI8*(1+Order!$H$11/12),2)-AG9,E9-(G9+J9+M9+P9+S9+V9+Y9+AB9+AE9)))</f>
        <v/>
      </c>
      <c r="AI9" s="4">
        <f>MAX(0,ROUND(ROUND(AI8*(1+Order!$H$11/12),2)-AG9-AH9,2))</f>
        <v/>
      </c>
    </row>
    <row r="10">
      <c r="A10" t="n">
        <v>7</v>
      </c>
      <c r="B10" s="16">
        <f>EDATE('Start here'!$B$7,A10-1)</f>
        <v/>
      </c>
      <c r="C10" s="4">
        <f>H10+K10+N10+Q10+T10+W10+Z10+AC10+AF10+AI10</f>
        <v/>
      </c>
      <c r="D10" s="4">
        <f>ROUND(H9*Order!$H$2/12,2)+ROUND(K9*Order!$H$3/12,2)+ROUND(N9*Order!$H$4/12,2)+ROUND(Q9*Order!$H$5/12,2)+ROUND(T9*Order!$H$6/12,2)+ROUND(W9*Order!$H$7/12,2)+ROUND(Z9*Order!$H$8/12,2)+ROUND(AC9*Order!$H$9/12,2)+ROUND(AF9*Order!$H$10/12,2)+ROUND(AI9*Order!$H$11/12,2)</f>
        <v/>
      </c>
      <c r="E10" s="4">
        <f>MAX(0,'Start here'!$B$6-(F10+I10+L10+O10+R10+U10+X10+AA10+AD10+AG10))</f>
        <v/>
      </c>
      <c r="F10" s="4">
        <f>MIN(Order!$I$2,ROUND(H9*(1+Order!$H$2/12),2))</f>
        <v/>
      </c>
      <c r="G10" s="4">
        <f>MAX(0,MIN(ROUND(H9*(1+Order!$H$2/12),2)-F10,E10-(0)))</f>
        <v/>
      </c>
      <c r="H10" s="4">
        <f>MAX(0,ROUND(ROUND(H9*(1+Order!$H$2/12),2)-F10-G10,2))</f>
        <v/>
      </c>
      <c r="I10" s="4">
        <f>MIN(Order!$I$3,ROUND(K9*(1+Order!$H$3/12),2))</f>
        <v/>
      </c>
      <c r="J10" s="4">
        <f>MAX(0,MIN(ROUND(K9*(1+Order!$H$3/12),2)-I10,E10-(G10)))</f>
        <v/>
      </c>
      <c r="K10" s="4">
        <f>MAX(0,ROUND(ROUND(K9*(1+Order!$H$3/12),2)-I10-J10,2))</f>
        <v/>
      </c>
      <c r="L10" s="4">
        <f>MIN(Order!$I$4,ROUND(N9*(1+Order!$H$4/12),2))</f>
        <v/>
      </c>
      <c r="M10" s="4">
        <f>MAX(0,MIN(ROUND(N9*(1+Order!$H$4/12),2)-L10,E10-(G10+J10)))</f>
        <v/>
      </c>
      <c r="N10" s="4">
        <f>MAX(0,ROUND(ROUND(N9*(1+Order!$H$4/12),2)-L10-M10,2))</f>
        <v/>
      </c>
      <c r="O10" s="4">
        <f>MIN(Order!$I$5,ROUND(Q9*(1+Order!$H$5/12),2))</f>
        <v/>
      </c>
      <c r="P10" s="4">
        <f>MAX(0,MIN(ROUND(Q9*(1+Order!$H$5/12),2)-O10,E10-(G10+J10+M10)))</f>
        <v/>
      </c>
      <c r="Q10" s="4">
        <f>MAX(0,ROUND(ROUND(Q9*(1+Order!$H$5/12),2)-O10-P10,2))</f>
        <v/>
      </c>
      <c r="R10" s="4">
        <f>MIN(Order!$I$6,ROUND(T9*(1+Order!$H$6/12),2))</f>
        <v/>
      </c>
      <c r="S10" s="4">
        <f>MAX(0,MIN(ROUND(T9*(1+Order!$H$6/12),2)-R10,E10-(G10+J10+M10+P10)))</f>
        <v/>
      </c>
      <c r="T10" s="4">
        <f>MAX(0,ROUND(ROUND(T9*(1+Order!$H$6/12),2)-R10-S10,2))</f>
        <v/>
      </c>
      <c r="U10" s="4">
        <f>MIN(Order!$I$7,ROUND(W9*(1+Order!$H$7/12),2))</f>
        <v/>
      </c>
      <c r="V10" s="4">
        <f>MAX(0,MIN(ROUND(W9*(1+Order!$H$7/12),2)-U10,E10-(G10+J10+M10+P10+S10)))</f>
        <v/>
      </c>
      <c r="W10" s="4">
        <f>MAX(0,ROUND(ROUND(W9*(1+Order!$H$7/12),2)-U10-V10,2))</f>
        <v/>
      </c>
      <c r="X10" s="4">
        <f>MIN(Order!$I$8,ROUND(Z9*(1+Order!$H$8/12),2))</f>
        <v/>
      </c>
      <c r="Y10" s="4">
        <f>MAX(0,MIN(ROUND(Z9*(1+Order!$H$8/12),2)-X10,E10-(G10+J10+M10+P10+S10+V10)))</f>
        <v/>
      </c>
      <c r="Z10" s="4">
        <f>MAX(0,ROUND(ROUND(Z9*(1+Order!$H$8/12),2)-X10-Y10,2))</f>
        <v/>
      </c>
      <c r="AA10" s="4">
        <f>MIN(Order!$I$9,ROUND(AC9*(1+Order!$H$9/12),2))</f>
        <v/>
      </c>
      <c r="AB10" s="4">
        <f>MAX(0,MIN(ROUND(AC9*(1+Order!$H$9/12),2)-AA10,E10-(G10+J10+M10+P10+S10+V10+Y10)))</f>
        <v/>
      </c>
      <c r="AC10" s="4">
        <f>MAX(0,ROUND(ROUND(AC9*(1+Order!$H$9/12),2)-AA10-AB10,2))</f>
        <v/>
      </c>
      <c r="AD10" s="4">
        <f>MIN(Order!$I$10,ROUND(AF9*(1+Order!$H$10/12),2))</f>
        <v/>
      </c>
      <c r="AE10" s="4">
        <f>MAX(0,MIN(ROUND(AF9*(1+Order!$H$10/12),2)-AD10,E10-(G10+J10+M10+P10+S10+V10+Y10+AB10)))</f>
        <v/>
      </c>
      <c r="AF10" s="4">
        <f>MAX(0,ROUND(ROUND(AF9*(1+Order!$H$10/12),2)-AD10-AE10,2))</f>
        <v/>
      </c>
      <c r="AG10" s="4">
        <f>MIN(Order!$I$11,ROUND(AI9*(1+Order!$H$11/12),2))</f>
        <v/>
      </c>
      <c r="AH10" s="4">
        <f>MAX(0,MIN(ROUND(AI9*(1+Order!$H$11/12),2)-AG10,E10-(G10+J10+M10+P10+S10+V10+Y10+AB10+AE10)))</f>
        <v/>
      </c>
      <c r="AI10" s="4">
        <f>MAX(0,ROUND(ROUND(AI9*(1+Order!$H$11/12),2)-AG10-AH10,2))</f>
        <v/>
      </c>
    </row>
    <row r="11">
      <c r="A11" t="n">
        <v>8</v>
      </c>
      <c r="B11" s="16">
        <f>EDATE('Start here'!$B$7,A11-1)</f>
        <v/>
      </c>
      <c r="C11" s="4">
        <f>H11+K11+N11+Q11+T11+W11+Z11+AC11+AF11+AI11</f>
        <v/>
      </c>
      <c r="D11" s="4">
        <f>ROUND(H10*Order!$H$2/12,2)+ROUND(K10*Order!$H$3/12,2)+ROUND(N10*Order!$H$4/12,2)+ROUND(Q10*Order!$H$5/12,2)+ROUND(T10*Order!$H$6/12,2)+ROUND(W10*Order!$H$7/12,2)+ROUND(Z10*Order!$H$8/12,2)+ROUND(AC10*Order!$H$9/12,2)+ROUND(AF10*Order!$H$10/12,2)+ROUND(AI10*Order!$H$11/12,2)</f>
        <v/>
      </c>
      <c r="E11" s="4">
        <f>MAX(0,'Start here'!$B$6-(F11+I11+L11+O11+R11+U11+X11+AA11+AD11+AG11))</f>
        <v/>
      </c>
      <c r="F11" s="4">
        <f>MIN(Order!$I$2,ROUND(H10*(1+Order!$H$2/12),2))</f>
        <v/>
      </c>
      <c r="G11" s="4">
        <f>MAX(0,MIN(ROUND(H10*(1+Order!$H$2/12),2)-F11,E11-(0)))</f>
        <v/>
      </c>
      <c r="H11" s="4">
        <f>MAX(0,ROUND(ROUND(H10*(1+Order!$H$2/12),2)-F11-G11,2))</f>
        <v/>
      </c>
      <c r="I11" s="4">
        <f>MIN(Order!$I$3,ROUND(K10*(1+Order!$H$3/12),2))</f>
        <v/>
      </c>
      <c r="J11" s="4">
        <f>MAX(0,MIN(ROUND(K10*(1+Order!$H$3/12),2)-I11,E11-(G11)))</f>
        <v/>
      </c>
      <c r="K11" s="4">
        <f>MAX(0,ROUND(ROUND(K10*(1+Order!$H$3/12),2)-I11-J11,2))</f>
        <v/>
      </c>
      <c r="L11" s="4">
        <f>MIN(Order!$I$4,ROUND(N10*(1+Order!$H$4/12),2))</f>
        <v/>
      </c>
      <c r="M11" s="4">
        <f>MAX(0,MIN(ROUND(N10*(1+Order!$H$4/12),2)-L11,E11-(G11+J11)))</f>
        <v/>
      </c>
      <c r="N11" s="4">
        <f>MAX(0,ROUND(ROUND(N10*(1+Order!$H$4/12),2)-L11-M11,2))</f>
        <v/>
      </c>
      <c r="O11" s="4">
        <f>MIN(Order!$I$5,ROUND(Q10*(1+Order!$H$5/12),2))</f>
        <v/>
      </c>
      <c r="P11" s="4">
        <f>MAX(0,MIN(ROUND(Q10*(1+Order!$H$5/12),2)-O11,E11-(G11+J11+M11)))</f>
        <v/>
      </c>
      <c r="Q11" s="4">
        <f>MAX(0,ROUND(ROUND(Q10*(1+Order!$H$5/12),2)-O11-P11,2))</f>
        <v/>
      </c>
      <c r="R11" s="4">
        <f>MIN(Order!$I$6,ROUND(T10*(1+Order!$H$6/12),2))</f>
        <v/>
      </c>
      <c r="S11" s="4">
        <f>MAX(0,MIN(ROUND(T10*(1+Order!$H$6/12),2)-R11,E11-(G11+J11+M11+P11)))</f>
        <v/>
      </c>
      <c r="T11" s="4">
        <f>MAX(0,ROUND(ROUND(T10*(1+Order!$H$6/12),2)-R11-S11,2))</f>
        <v/>
      </c>
      <c r="U11" s="4">
        <f>MIN(Order!$I$7,ROUND(W10*(1+Order!$H$7/12),2))</f>
        <v/>
      </c>
      <c r="V11" s="4">
        <f>MAX(0,MIN(ROUND(W10*(1+Order!$H$7/12),2)-U11,E11-(G11+J11+M11+P11+S11)))</f>
        <v/>
      </c>
      <c r="W11" s="4">
        <f>MAX(0,ROUND(ROUND(W10*(1+Order!$H$7/12),2)-U11-V11,2))</f>
        <v/>
      </c>
      <c r="X11" s="4">
        <f>MIN(Order!$I$8,ROUND(Z10*(1+Order!$H$8/12),2))</f>
        <v/>
      </c>
      <c r="Y11" s="4">
        <f>MAX(0,MIN(ROUND(Z10*(1+Order!$H$8/12),2)-X11,E11-(G11+J11+M11+P11+S11+V11)))</f>
        <v/>
      </c>
      <c r="Z11" s="4">
        <f>MAX(0,ROUND(ROUND(Z10*(1+Order!$H$8/12),2)-X11-Y11,2))</f>
        <v/>
      </c>
      <c r="AA11" s="4">
        <f>MIN(Order!$I$9,ROUND(AC10*(1+Order!$H$9/12),2))</f>
        <v/>
      </c>
      <c r="AB11" s="4">
        <f>MAX(0,MIN(ROUND(AC10*(1+Order!$H$9/12),2)-AA11,E11-(G11+J11+M11+P11+S11+V11+Y11)))</f>
        <v/>
      </c>
      <c r="AC11" s="4">
        <f>MAX(0,ROUND(ROUND(AC10*(1+Order!$H$9/12),2)-AA11-AB11,2))</f>
        <v/>
      </c>
      <c r="AD11" s="4">
        <f>MIN(Order!$I$10,ROUND(AF10*(1+Order!$H$10/12),2))</f>
        <v/>
      </c>
      <c r="AE11" s="4">
        <f>MAX(0,MIN(ROUND(AF10*(1+Order!$H$10/12),2)-AD11,E11-(G11+J11+M11+P11+S11+V11+Y11+AB11)))</f>
        <v/>
      </c>
      <c r="AF11" s="4">
        <f>MAX(0,ROUND(ROUND(AF10*(1+Order!$H$10/12),2)-AD11-AE11,2))</f>
        <v/>
      </c>
      <c r="AG11" s="4">
        <f>MIN(Order!$I$11,ROUND(AI10*(1+Order!$H$11/12),2))</f>
        <v/>
      </c>
      <c r="AH11" s="4">
        <f>MAX(0,MIN(ROUND(AI10*(1+Order!$H$11/12),2)-AG11,E11-(G11+J11+M11+P11+S11+V11+Y11+AB11+AE11)))</f>
        <v/>
      </c>
      <c r="AI11" s="4">
        <f>MAX(0,ROUND(ROUND(AI10*(1+Order!$H$11/12),2)-AG11-AH11,2))</f>
        <v/>
      </c>
    </row>
    <row r="12">
      <c r="A12" t="n">
        <v>9</v>
      </c>
      <c r="B12" s="16">
        <f>EDATE('Start here'!$B$7,A12-1)</f>
        <v/>
      </c>
      <c r="C12" s="4">
        <f>H12+K12+N12+Q12+T12+W12+Z12+AC12+AF12+AI12</f>
        <v/>
      </c>
      <c r="D12" s="4">
        <f>ROUND(H11*Order!$H$2/12,2)+ROUND(K11*Order!$H$3/12,2)+ROUND(N11*Order!$H$4/12,2)+ROUND(Q11*Order!$H$5/12,2)+ROUND(T11*Order!$H$6/12,2)+ROUND(W11*Order!$H$7/12,2)+ROUND(Z11*Order!$H$8/12,2)+ROUND(AC11*Order!$H$9/12,2)+ROUND(AF11*Order!$H$10/12,2)+ROUND(AI11*Order!$H$11/12,2)</f>
        <v/>
      </c>
      <c r="E12" s="4">
        <f>MAX(0,'Start here'!$B$6-(F12+I12+L12+O12+R12+U12+X12+AA12+AD12+AG12))</f>
        <v/>
      </c>
      <c r="F12" s="4">
        <f>MIN(Order!$I$2,ROUND(H11*(1+Order!$H$2/12),2))</f>
        <v/>
      </c>
      <c r="G12" s="4">
        <f>MAX(0,MIN(ROUND(H11*(1+Order!$H$2/12),2)-F12,E12-(0)))</f>
        <v/>
      </c>
      <c r="H12" s="4">
        <f>MAX(0,ROUND(ROUND(H11*(1+Order!$H$2/12),2)-F12-G12,2))</f>
        <v/>
      </c>
      <c r="I12" s="4">
        <f>MIN(Order!$I$3,ROUND(K11*(1+Order!$H$3/12),2))</f>
        <v/>
      </c>
      <c r="J12" s="4">
        <f>MAX(0,MIN(ROUND(K11*(1+Order!$H$3/12),2)-I12,E12-(G12)))</f>
        <v/>
      </c>
      <c r="K12" s="4">
        <f>MAX(0,ROUND(ROUND(K11*(1+Order!$H$3/12),2)-I12-J12,2))</f>
        <v/>
      </c>
      <c r="L12" s="4">
        <f>MIN(Order!$I$4,ROUND(N11*(1+Order!$H$4/12),2))</f>
        <v/>
      </c>
      <c r="M12" s="4">
        <f>MAX(0,MIN(ROUND(N11*(1+Order!$H$4/12),2)-L12,E12-(G12+J12)))</f>
        <v/>
      </c>
      <c r="N12" s="4">
        <f>MAX(0,ROUND(ROUND(N11*(1+Order!$H$4/12),2)-L12-M12,2))</f>
        <v/>
      </c>
      <c r="O12" s="4">
        <f>MIN(Order!$I$5,ROUND(Q11*(1+Order!$H$5/12),2))</f>
        <v/>
      </c>
      <c r="P12" s="4">
        <f>MAX(0,MIN(ROUND(Q11*(1+Order!$H$5/12),2)-O12,E12-(G12+J12+M12)))</f>
        <v/>
      </c>
      <c r="Q12" s="4">
        <f>MAX(0,ROUND(ROUND(Q11*(1+Order!$H$5/12),2)-O12-P12,2))</f>
        <v/>
      </c>
      <c r="R12" s="4">
        <f>MIN(Order!$I$6,ROUND(T11*(1+Order!$H$6/12),2))</f>
        <v/>
      </c>
      <c r="S12" s="4">
        <f>MAX(0,MIN(ROUND(T11*(1+Order!$H$6/12),2)-R12,E12-(G12+J12+M12+P12)))</f>
        <v/>
      </c>
      <c r="T12" s="4">
        <f>MAX(0,ROUND(ROUND(T11*(1+Order!$H$6/12),2)-R12-S12,2))</f>
        <v/>
      </c>
      <c r="U12" s="4">
        <f>MIN(Order!$I$7,ROUND(W11*(1+Order!$H$7/12),2))</f>
        <v/>
      </c>
      <c r="V12" s="4">
        <f>MAX(0,MIN(ROUND(W11*(1+Order!$H$7/12),2)-U12,E12-(G12+J12+M12+P12+S12)))</f>
        <v/>
      </c>
      <c r="W12" s="4">
        <f>MAX(0,ROUND(ROUND(W11*(1+Order!$H$7/12),2)-U12-V12,2))</f>
        <v/>
      </c>
      <c r="X12" s="4">
        <f>MIN(Order!$I$8,ROUND(Z11*(1+Order!$H$8/12),2))</f>
        <v/>
      </c>
      <c r="Y12" s="4">
        <f>MAX(0,MIN(ROUND(Z11*(1+Order!$H$8/12),2)-X12,E12-(G12+J12+M12+P12+S12+V12)))</f>
        <v/>
      </c>
      <c r="Z12" s="4">
        <f>MAX(0,ROUND(ROUND(Z11*(1+Order!$H$8/12),2)-X12-Y12,2))</f>
        <v/>
      </c>
      <c r="AA12" s="4">
        <f>MIN(Order!$I$9,ROUND(AC11*(1+Order!$H$9/12),2))</f>
        <v/>
      </c>
      <c r="AB12" s="4">
        <f>MAX(0,MIN(ROUND(AC11*(1+Order!$H$9/12),2)-AA12,E12-(G12+J12+M12+P12+S12+V12+Y12)))</f>
        <v/>
      </c>
      <c r="AC12" s="4">
        <f>MAX(0,ROUND(ROUND(AC11*(1+Order!$H$9/12),2)-AA12-AB12,2))</f>
        <v/>
      </c>
      <c r="AD12" s="4">
        <f>MIN(Order!$I$10,ROUND(AF11*(1+Order!$H$10/12),2))</f>
        <v/>
      </c>
      <c r="AE12" s="4">
        <f>MAX(0,MIN(ROUND(AF11*(1+Order!$H$10/12),2)-AD12,E12-(G12+J12+M12+P12+S12+V12+Y12+AB12)))</f>
        <v/>
      </c>
      <c r="AF12" s="4">
        <f>MAX(0,ROUND(ROUND(AF11*(1+Order!$H$10/12),2)-AD12-AE12,2))</f>
        <v/>
      </c>
      <c r="AG12" s="4">
        <f>MIN(Order!$I$11,ROUND(AI11*(1+Order!$H$11/12),2))</f>
        <v/>
      </c>
      <c r="AH12" s="4">
        <f>MAX(0,MIN(ROUND(AI11*(1+Order!$H$11/12),2)-AG12,E12-(G12+J12+M12+P12+S12+V12+Y12+AB12+AE12)))</f>
        <v/>
      </c>
      <c r="AI12" s="4">
        <f>MAX(0,ROUND(ROUND(AI11*(1+Order!$H$11/12),2)-AG12-AH12,2))</f>
        <v/>
      </c>
    </row>
    <row r="13">
      <c r="A13" t="n">
        <v>10</v>
      </c>
      <c r="B13" s="16">
        <f>EDATE('Start here'!$B$7,A13-1)</f>
        <v/>
      </c>
      <c r="C13" s="4">
        <f>H13+K13+N13+Q13+T13+W13+Z13+AC13+AF13+AI13</f>
        <v/>
      </c>
      <c r="D13" s="4">
        <f>ROUND(H12*Order!$H$2/12,2)+ROUND(K12*Order!$H$3/12,2)+ROUND(N12*Order!$H$4/12,2)+ROUND(Q12*Order!$H$5/12,2)+ROUND(T12*Order!$H$6/12,2)+ROUND(W12*Order!$H$7/12,2)+ROUND(Z12*Order!$H$8/12,2)+ROUND(AC12*Order!$H$9/12,2)+ROUND(AF12*Order!$H$10/12,2)+ROUND(AI12*Order!$H$11/12,2)</f>
        <v/>
      </c>
      <c r="E13" s="4">
        <f>MAX(0,'Start here'!$B$6-(F13+I13+L13+O13+R13+U13+X13+AA13+AD13+AG13))</f>
        <v/>
      </c>
      <c r="F13" s="4">
        <f>MIN(Order!$I$2,ROUND(H12*(1+Order!$H$2/12),2))</f>
        <v/>
      </c>
      <c r="G13" s="4">
        <f>MAX(0,MIN(ROUND(H12*(1+Order!$H$2/12),2)-F13,E13-(0)))</f>
        <v/>
      </c>
      <c r="H13" s="4">
        <f>MAX(0,ROUND(ROUND(H12*(1+Order!$H$2/12),2)-F13-G13,2))</f>
        <v/>
      </c>
      <c r="I13" s="4">
        <f>MIN(Order!$I$3,ROUND(K12*(1+Order!$H$3/12),2))</f>
        <v/>
      </c>
      <c r="J13" s="4">
        <f>MAX(0,MIN(ROUND(K12*(1+Order!$H$3/12),2)-I13,E13-(G13)))</f>
        <v/>
      </c>
      <c r="K13" s="4">
        <f>MAX(0,ROUND(ROUND(K12*(1+Order!$H$3/12),2)-I13-J13,2))</f>
        <v/>
      </c>
      <c r="L13" s="4">
        <f>MIN(Order!$I$4,ROUND(N12*(1+Order!$H$4/12),2))</f>
        <v/>
      </c>
      <c r="M13" s="4">
        <f>MAX(0,MIN(ROUND(N12*(1+Order!$H$4/12),2)-L13,E13-(G13+J13)))</f>
        <v/>
      </c>
      <c r="N13" s="4">
        <f>MAX(0,ROUND(ROUND(N12*(1+Order!$H$4/12),2)-L13-M13,2))</f>
        <v/>
      </c>
      <c r="O13" s="4">
        <f>MIN(Order!$I$5,ROUND(Q12*(1+Order!$H$5/12),2))</f>
        <v/>
      </c>
      <c r="P13" s="4">
        <f>MAX(0,MIN(ROUND(Q12*(1+Order!$H$5/12),2)-O13,E13-(G13+J13+M13)))</f>
        <v/>
      </c>
      <c r="Q13" s="4">
        <f>MAX(0,ROUND(ROUND(Q12*(1+Order!$H$5/12),2)-O13-P13,2))</f>
        <v/>
      </c>
      <c r="R13" s="4">
        <f>MIN(Order!$I$6,ROUND(T12*(1+Order!$H$6/12),2))</f>
        <v/>
      </c>
      <c r="S13" s="4">
        <f>MAX(0,MIN(ROUND(T12*(1+Order!$H$6/12),2)-R13,E13-(G13+J13+M13+P13)))</f>
        <v/>
      </c>
      <c r="T13" s="4">
        <f>MAX(0,ROUND(ROUND(T12*(1+Order!$H$6/12),2)-R13-S13,2))</f>
        <v/>
      </c>
      <c r="U13" s="4">
        <f>MIN(Order!$I$7,ROUND(W12*(1+Order!$H$7/12),2))</f>
        <v/>
      </c>
      <c r="V13" s="4">
        <f>MAX(0,MIN(ROUND(W12*(1+Order!$H$7/12),2)-U13,E13-(G13+J13+M13+P13+S13)))</f>
        <v/>
      </c>
      <c r="W13" s="4">
        <f>MAX(0,ROUND(ROUND(W12*(1+Order!$H$7/12),2)-U13-V13,2))</f>
        <v/>
      </c>
      <c r="X13" s="4">
        <f>MIN(Order!$I$8,ROUND(Z12*(1+Order!$H$8/12),2))</f>
        <v/>
      </c>
      <c r="Y13" s="4">
        <f>MAX(0,MIN(ROUND(Z12*(1+Order!$H$8/12),2)-X13,E13-(G13+J13+M13+P13+S13+V13)))</f>
        <v/>
      </c>
      <c r="Z13" s="4">
        <f>MAX(0,ROUND(ROUND(Z12*(1+Order!$H$8/12),2)-X13-Y13,2))</f>
        <v/>
      </c>
      <c r="AA13" s="4">
        <f>MIN(Order!$I$9,ROUND(AC12*(1+Order!$H$9/12),2))</f>
        <v/>
      </c>
      <c r="AB13" s="4">
        <f>MAX(0,MIN(ROUND(AC12*(1+Order!$H$9/12),2)-AA13,E13-(G13+J13+M13+P13+S13+V13+Y13)))</f>
        <v/>
      </c>
      <c r="AC13" s="4">
        <f>MAX(0,ROUND(ROUND(AC12*(1+Order!$H$9/12),2)-AA13-AB13,2))</f>
        <v/>
      </c>
      <c r="AD13" s="4">
        <f>MIN(Order!$I$10,ROUND(AF12*(1+Order!$H$10/12),2))</f>
        <v/>
      </c>
      <c r="AE13" s="4">
        <f>MAX(0,MIN(ROUND(AF12*(1+Order!$H$10/12),2)-AD13,E13-(G13+J13+M13+P13+S13+V13+Y13+AB13)))</f>
        <v/>
      </c>
      <c r="AF13" s="4">
        <f>MAX(0,ROUND(ROUND(AF12*(1+Order!$H$10/12),2)-AD13-AE13,2))</f>
        <v/>
      </c>
      <c r="AG13" s="4">
        <f>MIN(Order!$I$11,ROUND(AI12*(1+Order!$H$11/12),2))</f>
        <v/>
      </c>
      <c r="AH13" s="4">
        <f>MAX(0,MIN(ROUND(AI12*(1+Order!$H$11/12),2)-AG13,E13-(G13+J13+M13+P13+S13+V13+Y13+AB13+AE13)))</f>
        <v/>
      </c>
      <c r="AI13" s="4">
        <f>MAX(0,ROUND(ROUND(AI12*(1+Order!$H$11/12),2)-AG13-AH13,2))</f>
        <v/>
      </c>
    </row>
    <row r="14">
      <c r="A14" t="n">
        <v>11</v>
      </c>
      <c r="B14" s="16">
        <f>EDATE('Start here'!$B$7,A14-1)</f>
        <v/>
      </c>
      <c r="C14" s="4">
        <f>H14+K14+N14+Q14+T14+W14+Z14+AC14+AF14+AI14</f>
        <v/>
      </c>
      <c r="D14" s="4">
        <f>ROUND(H13*Order!$H$2/12,2)+ROUND(K13*Order!$H$3/12,2)+ROUND(N13*Order!$H$4/12,2)+ROUND(Q13*Order!$H$5/12,2)+ROUND(T13*Order!$H$6/12,2)+ROUND(W13*Order!$H$7/12,2)+ROUND(Z13*Order!$H$8/12,2)+ROUND(AC13*Order!$H$9/12,2)+ROUND(AF13*Order!$H$10/12,2)+ROUND(AI13*Order!$H$11/12,2)</f>
        <v/>
      </c>
      <c r="E14" s="4">
        <f>MAX(0,'Start here'!$B$6-(F14+I14+L14+O14+R14+U14+X14+AA14+AD14+AG14))</f>
        <v/>
      </c>
      <c r="F14" s="4">
        <f>MIN(Order!$I$2,ROUND(H13*(1+Order!$H$2/12),2))</f>
        <v/>
      </c>
      <c r="G14" s="4">
        <f>MAX(0,MIN(ROUND(H13*(1+Order!$H$2/12),2)-F14,E14-(0)))</f>
        <v/>
      </c>
      <c r="H14" s="4">
        <f>MAX(0,ROUND(ROUND(H13*(1+Order!$H$2/12),2)-F14-G14,2))</f>
        <v/>
      </c>
      <c r="I14" s="4">
        <f>MIN(Order!$I$3,ROUND(K13*(1+Order!$H$3/12),2))</f>
        <v/>
      </c>
      <c r="J14" s="4">
        <f>MAX(0,MIN(ROUND(K13*(1+Order!$H$3/12),2)-I14,E14-(G14)))</f>
        <v/>
      </c>
      <c r="K14" s="4">
        <f>MAX(0,ROUND(ROUND(K13*(1+Order!$H$3/12),2)-I14-J14,2))</f>
        <v/>
      </c>
      <c r="L14" s="4">
        <f>MIN(Order!$I$4,ROUND(N13*(1+Order!$H$4/12),2))</f>
        <v/>
      </c>
      <c r="M14" s="4">
        <f>MAX(0,MIN(ROUND(N13*(1+Order!$H$4/12),2)-L14,E14-(G14+J14)))</f>
        <v/>
      </c>
      <c r="N14" s="4">
        <f>MAX(0,ROUND(ROUND(N13*(1+Order!$H$4/12),2)-L14-M14,2))</f>
        <v/>
      </c>
      <c r="O14" s="4">
        <f>MIN(Order!$I$5,ROUND(Q13*(1+Order!$H$5/12),2))</f>
        <v/>
      </c>
      <c r="P14" s="4">
        <f>MAX(0,MIN(ROUND(Q13*(1+Order!$H$5/12),2)-O14,E14-(G14+J14+M14)))</f>
        <v/>
      </c>
      <c r="Q14" s="4">
        <f>MAX(0,ROUND(ROUND(Q13*(1+Order!$H$5/12),2)-O14-P14,2))</f>
        <v/>
      </c>
      <c r="R14" s="4">
        <f>MIN(Order!$I$6,ROUND(T13*(1+Order!$H$6/12),2))</f>
        <v/>
      </c>
      <c r="S14" s="4">
        <f>MAX(0,MIN(ROUND(T13*(1+Order!$H$6/12),2)-R14,E14-(G14+J14+M14+P14)))</f>
        <v/>
      </c>
      <c r="T14" s="4">
        <f>MAX(0,ROUND(ROUND(T13*(1+Order!$H$6/12),2)-R14-S14,2))</f>
        <v/>
      </c>
      <c r="U14" s="4">
        <f>MIN(Order!$I$7,ROUND(W13*(1+Order!$H$7/12),2))</f>
        <v/>
      </c>
      <c r="V14" s="4">
        <f>MAX(0,MIN(ROUND(W13*(1+Order!$H$7/12),2)-U14,E14-(G14+J14+M14+P14+S14)))</f>
        <v/>
      </c>
      <c r="W14" s="4">
        <f>MAX(0,ROUND(ROUND(W13*(1+Order!$H$7/12),2)-U14-V14,2))</f>
        <v/>
      </c>
      <c r="X14" s="4">
        <f>MIN(Order!$I$8,ROUND(Z13*(1+Order!$H$8/12),2))</f>
        <v/>
      </c>
      <c r="Y14" s="4">
        <f>MAX(0,MIN(ROUND(Z13*(1+Order!$H$8/12),2)-X14,E14-(G14+J14+M14+P14+S14+V14)))</f>
        <v/>
      </c>
      <c r="Z14" s="4">
        <f>MAX(0,ROUND(ROUND(Z13*(1+Order!$H$8/12),2)-X14-Y14,2))</f>
        <v/>
      </c>
      <c r="AA14" s="4">
        <f>MIN(Order!$I$9,ROUND(AC13*(1+Order!$H$9/12),2))</f>
        <v/>
      </c>
      <c r="AB14" s="4">
        <f>MAX(0,MIN(ROUND(AC13*(1+Order!$H$9/12),2)-AA14,E14-(G14+J14+M14+P14+S14+V14+Y14)))</f>
        <v/>
      </c>
      <c r="AC14" s="4">
        <f>MAX(0,ROUND(ROUND(AC13*(1+Order!$H$9/12),2)-AA14-AB14,2))</f>
        <v/>
      </c>
      <c r="AD14" s="4">
        <f>MIN(Order!$I$10,ROUND(AF13*(1+Order!$H$10/12),2))</f>
        <v/>
      </c>
      <c r="AE14" s="4">
        <f>MAX(0,MIN(ROUND(AF13*(1+Order!$H$10/12),2)-AD14,E14-(G14+J14+M14+P14+S14+V14+Y14+AB14)))</f>
        <v/>
      </c>
      <c r="AF14" s="4">
        <f>MAX(0,ROUND(ROUND(AF13*(1+Order!$H$10/12),2)-AD14-AE14,2))</f>
        <v/>
      </c>
      <c r="AG14" s="4">
        <f>MIN(Order!$I$11,ROUND(AI13*(1+Order!$H$11/12),2))</f>
        <v/>
      </c>
      <c r="AH14" s="4">
        <f>MAX(0,MIN(ROUND(AI13*(1+Order!$H$11/12),2)-AG14,E14-(G14+J14+M14+P14+S14+V14+Y14+AB14+AE14)))</f>
        <v/>
      </c>
      <c r="AI14" s="4">
        <f>MAX(0,ROUND(ROUND(AI13*(1+Order!$H$11/12),2)-AG14-AH14,2))</f>
        <v/>
      </c>
    </row>
    <row r="15">
      <c r="A15" t="n">
        <v>12</v>
      </c>
      <c r="B15" s="16">
        <f>EDATE('Start here'!$B$7,A15-1)</f>
        <v/>
      </c>
      <c r="C15" s="4">
        <f>H15+K15+N15+Q15+T15+W15+Z15+AC15+AF15+AI15</f>
        <v/>
      </c>
      <c r="D15" s="4">
        <f>ROUND(H14*Order!$H$2/12,2)+ROUND(K14*Order!$H$3/12,2)+ROUND(N14*Order!$H$4/12,2)+ROUND(Q14*Order!$H$5/12,2)+ROUND(T14*Order!$H$6/12,2)+ROUND(W14*Order!$H$7/12,2)+ROUND(Z14*Order!$H$8/12,2)+ROUND(AC14*Order!$H$9/12,2)+ROUND(AF14*Order!$H$10/12,2)+ROUND(AI14*Order!$H$11/12,2)</f>
        <v/>
      </c>
      <c r="E15" s="4">
        <f>MAX(0,'Start here'!$B$6-(F15+I15+L15+O15+R15+U15+X15+AA15+AD15+AG15))</f>
        <v/>
      </c>
      <c r="F15" s="4">
        <f>MIN(Order!$I$2,ROUND(H14*(1+Order!$H$2/12),2))</f>
        <v/>
      </c>
      <c r="G15" s="4">
        <f>MAX(0,MIN(ROUND(H14*(1+Order!$H$2/12),2)-F15,E15-(0)))</f>
        <v/>
      </c>
      <c r="H15" s="4">
        <f>MAX(0,ROUND(ROUND(H14*(1+Order!$H$2/12),2)-F15-G15,2))</f>
        <v/>
      </c>
      <c r="I15" s="4">
        <f>MIN(Order!$I$3,ROUND(K14*(1+Order!$H$3/12),2))</f>
        <v/>
      </c>
      <c r="J15" s="4">
        <f>MAX(0,MIN(ROUND(K14*(1+Order!$H$3/12),2)-I15,E15-(G15)))</f>
        <v/>
      </c>
      <c r="K15" s="4">
        <f>MAX(0,ROUND(ROUND(K14*(1+Order!$H$3/12),2)-I15-J15,2))</f>
        <v/>
      </c>
      <c r="L15" s="4">
        <f>MIN(Order!$I$4,ROUND(N14*(1+Order!$H$4/12),2))</f>
        <v/>
      </c>
      <c r="M15" s="4">
        <f>MAX(0,MIN(ROUND(N14*(1+Order!$H$4/12),2)-L15,E15-(G15+J15)))</f>
        <v/>
      </c>
      <c r="N15" s="4">
        <f>MAX(0,ROUND(ROUND(N14*(1+Order!$H$4/12),2)-L15-M15,2))</f>
        <v/>
      </c>
      <c r="O15" s="4">
        <f>MIN(Order!$I$5,ROUND(Q14*(1+Order!$H$5/12),2))</f>
        <v/>
      </c>
      <c r="P15" s="4">
        <f>MAX(0,MIN(ROUND(Q14*(1+Order!$H$5/12),2)-O15,E15-(G15+J15+M15)))</f>
        <v/>
      </c>
      <c r="Q15" s="4">
        <f>MAX(0,ROUND(ROUND(Q14*(1+Order!$H$5/12),2)-O15-P15,2))</f>
        <v/>
      </c>
      <c r="R15" s="4">
        <f>MIN(Order!$I$6,ROUND(T14*(1+Order!$H$6/12),2))</f>
        <v/>
      </c>
      <c r="S15" s="4">
        <f>MAX(0,MIN(ROUND(T14*(1+Order!$H$6/12),2)-R15,E15-(G15+J15+M15+P15)))</f>
        <v/>
      </c>
      <c r="T15" s="4">
        <f>MAX(0,ROUND(ROUND(T14*(1+Order!$H$6/12),2)-R15-S15,2))</f>
        <v/>
      </c>
      <c r="U15" s="4">
        <f>MIN(Order!$I$7,ROUND(W14*(1+Order!$H$7/12),2))</f>
        <v/>
      </c>
      <c r="V15" s="4">
        <f>MAX(0,MIN(ROUND(W14*(1+Order!$H$7/12),2)-U15,E15-(G15+J15+M15+P15+S15)))</f>
        <v/>
      </c>
      <c r="W15" s="4">
        <f>MAX(0,ROUND(ROUND(W14*(1+Order!$H$7/12),2)-U15-V15,2))</f>
        <v/>
      </c>
      <c r="X15" s="4">
        <f>MIN(Order!$I$8,ROUND(Z14*(1+Order!$H$8/12),2))</f>
        <v/>
      </c>
      <c r="Y15" s="4">
        <f>MAX(0,MIN(ROUND(Z14*(1+Order!$H$8/12),2)-X15,E15-(G15+J15+M15+P15+S15+V15)))</f>
        <v/>
      </c>
      <c r="Z15" s="4">
        <f>MAX(0,ROUND(ROUND(Z14*(1+Order!$H$8/12),2)-X15-Y15,2))</f>
        <v/>
      </c>
      <c r="AA15" s="4">
        <f>MIN(Order!$I$9,ROUND(AC14*(1+Order!$H$9/12),2))</f>
        <v/>
      </c>
      <c r="AB15" s="4">
        <f>MAX(0,MIN(ROUND(AC14*(1+Order!$H$9/12),2)-AA15,E15-(G15+J15+M15+P15+S15+V15+Y15)))</f>
        <v/>
      </c>
      <c r="AC15" s="4">
        <f>MAX(0,ROUND(ROUND(AC14*(1+Order!$H$9/12),2)-AA15-AB15,2))</f>
        <v/>
      </c>
      <c r="AD15" s="4">
        <f>MIN(Order!$I$10,ROUND(AF14*(1+Order!$H$10/12),2))</f>
        <v/>
      </c>
      <c r="AE15" s="4">
        <f>MAX(0,MIN(ROUND(AF14*(1+Order!$H$10/12),2)-AD15,E15-(G15+J15+M15+P15+S15+V15+Y15+AB15)))</f>
        <v/>
      </c>
      <c r="AF15" s="4">
        <f>MAX(0,ROUND(ROUND(AF14*(1+Order!$H$10/12),2)-AD15-AE15,2))</f>
        <v/>
      </c>
      <c r="AG15" s="4">
        <f>MIN(Order!$I$11,ROUND(AI14*(1+Order!$H$11/12),2))</f>
        <v/>
      </c>
      <c r="AH15" s="4">
        <f>MAX(0,MIN(ROUND(AI14*(1+Order!$H$11/12),2)-AG15,E15-(G15+J15+M15+P15+S15+V15+Y15+AB15+AE15)))</f>
        <v/>
      </c>
      <c r="AI15" s="4">
        <f>MAX(0,ROUND(ROUND(AI14*(1+Order!$H$11/12),2)-AG15-AH15,2))</f>
        <v/>
      </c>
    </row>
    <row r="16">
      <c r="A16" t="n">
        <v>13</v>
      </c>
      <c r="B16" s="16">
        <f>EDATE('Start here'!$B$7,A16-1)</f>
        <v/>
      </c>
      <c r="C16" s="4">
        <f>H16+K16+N16+Q16+T16+W16+Z16+AC16+AF16+AI16</f>
        <v/>
      </c>
      <c r="D16" s="4">
        <f>ROUND(H15*Order!$H$2/12,2)+ROUND(K15*Order!$H$3/12,2)+ROUND(N15*Order!$H$4/12,2)+ROUND(Q15*Order!$H$5/12,2)+ROUND(T15*Order!$H$6/12,2)+ROUND(W15*Order!$H$7/12,2)+ROUND(Z15*Order!$H$8/12,2)+ROUND(AC15*Order!$H$9/12,2)+ROUND(AF15*Order!$H$10/12,2)+ROUND(AI15*Order!$H$11/12,2)</f>
        <v/>
      </c>
      <c r="E16" s="4">
        <f>MAX(0,'Start here'!$B$6-(F16+I16+L16+O16+R16+U16+X16+AA16+AD16+AG16))</f>
        <v/>
      </c>
      <c r="F16" s="4">
        <f>MIN(Order!$I$2,ROUND(H15*(1+Order!$H$2/12),2))</f>
        <v/>
      </c>
      <c r="G16" s="4">
        <f>MAX(0,MIN(ROUND(H15*(1+Order!$H$2/12),2)-F16,E16-(0)))</f>
        <v/>
      </c>
      <c r="H16" s="4">
        <f>MAX(0,ROUND(ROUND(H15*(1+Order!$H$2/12),2)-F16-G16,2))</f>
        <v/>
      </c>
      <c r="I16" s="4">
        <f>MIN(Order!$I$3,ROUND(K15*(1+Order!$H$3/12),2))</f>
        <v/>
      </c>
      <c r="J16" s="4">
        <f>MAX(0,MIN(ROUND(K15*(1+Order!$H$3/12),2)-I16,E16-(G16)))</f>
        <v/>
      </c>
      <c r="K16" s="4">
        <f>MAX(0,ROUND(ROUND(K15*(1+Order!$H$3/12),2)-I16-J16,2))</f>
        <v/>
      </c>
      <c r="L16" s="4">
        <f>MIN(Order!$I$4,ROUND(N15*(1+Order!$H$4/12),2))</f>
        <v/>
      </c>
      <c r="M16" s="4">
        <f>MAX(0,MIN(ROUND(N15*(1+Order!$H$4/12),2)-L16,E16-(G16+J16)))</f>
        <v/>
      </c>
      <c r="N16" s="4">
        <f>MAX(0,ROUND(ROUND(N15*(1+Order!$H$4/12),2)-L16-M16,2))</f>
        <v/>
      </c>
      <c r="O16" s="4">
        <f>MIN(Order!$I$5,ROUND(Q15*(1+Order!$H$5/12),2))</f>
        <v/>
      </c>
      <c r="P16" s="4">
        <f>MAX(0,MIN(ROUND(Q15*(1+Order!$H$5/12),2)-O16,E16-(G16+J16+M16)))</f>
        <v/>
      </c>
      <c r="Q16" s="4">
        <f>MAX(0,ROUND(ROUND(Q15*(1+Order!$H$5/12),2)-O16-P16,2))</f>
        <v/>
      </c>
      <c r="R16" s="4">
        <f>MIN(Order!$I$6,ROUND(T15*(1+Order!$H$6/12),2))</f>
        <v/>
      </c>
      <c r="S16" s="4">
        <f>MAX(0,MIN(ROUND(T15*(1+Order!$H$6/12),2)-R16,E16-(G16+J16+M16+P16)))</f>
        <v/>
      </c>
      <c r="T16" s="4">
        <f>MAX(0,ROUND(ROUND(T15*(1+Order!$H$6/12),2)-R16-S16,2))</f>
        <v/>
      </c>
      <c r="U16" s="4">
        <f>MIN(Order!$I$7,ROUND(W15*(1+Order!$H$7/12),2))</f>
        <v/>
      </c>
      <c r="V16" s="4">
        <f>MAX(0,MIN(ROUND(W15*(1+Order!$H$7/12),2)-U16,E16-(G16+J16+M16+P16+S16)))</f>
        <v/>
      </c>
      <c r="W16" s="4">
        <f>MAX(0,ROUND(ROUND(W15*(1+Order!$H$7/12),2)-U16-V16,2))</f>
        <v/>
      </c>
      <c r="X16" s="4">
        <f>MIN(Order!$I$8,ROUND(Z15*(1+Order!$H$8/12),2))</f>
        <v/>
      </c>
      <c r="Y16" s="4">
        <f>MAX(0,MIN(ROUND(Z15*(1+Order!$H$8/12),2)-X16,E16-(G16+J16+M16+P16+S16+V16)))</f>
        <v/>
      </c>
      <c r="Z16" s="4">
        <f>MAX(0,ROUND(ROUND(Z15*(1+Order!$H$8/12),2)-X16-Y16,2))</f>
        <v/>
      </c>
      <c r="AA16" s="4">
        <f>MIN(Order!$I$9,ROUND(AC15*(1+Order!$H$9/12),2))</f>
        <v/>
      </c>
      <c r="AB16" s="4">
        <f>MAX(0,MIN(ROUND(AC15*(1+Order!$H$9/12),2)-AA16,E16-(G16+J16+M16+P16+S16+V16+Y16)))</f>
        <v/>
      </c>
      <c r="AC16" s="4">
        <f>MAX(0,ROUND(ROUND(AC15*(1+Order!$H$9/12),2)-AA16-AB16,2))</f>
        <v/>
      </c>
      <c r="AD16" s="4">
        <f>MIN(Order!$I$10,ROUND(AF15*(1+Order!$H$10/12),2))</f>
        <v/>
      </c>
      <c r="AE16" s="4">
        <f>MAX(0,MIN(ROUND(AF15*(1+Order!$H$10/12),2)-AD16,E16-(G16+J16+M16+P16+S16+V16+Y16+AB16)))</f>
        <v/>
      </c>
      <c r="AF16" s="4">
        <f>MAX(0,ROUND(ROUND(AF15*(1+Order!$H$10/12),2)-AD16-AE16,2))</f>
        <v/>
      </c>
      <c r="AG16" s="4">
        <f>MIN(Order!$I$11,ROUND(AI15*(1+Order!$H$11/12),2))</f>
        <v/>
      </c>
      <c r="AH16" s="4">
        <f>MAX(0,MIN(ROUND(AI15*(1+Order!$H$11/12),2)-AG16,E16-(G16+J16+M16+P16+S16+V16+Y16+AB16+AE16)))</f>
        <v/>
      </c>
      <c r="AI16" s="4">
        <f>MAX(0,ROUND(ROUND(AI15*(1+Order!$H$11/12),2)-AG16-AH16,2))</f>
        <v/>
      </c>
    </row>
    <row r="17">
      <c r="A17" t="n">
        <v>14</v>
      </c>
      <c r="B17" s="16">
        <f>EDATE('Start here'!$B$7,A17-1)</f>
        <v/>
      </c>
      <c r="C17" s="4">
        <f>H17+K17+N17+Q17+T17+W17+Z17+AC17+AF17+AI17</f>
        <v/>
      </c>
      <c r="D17" s="4">
        <f>ROUND(H16*Order!$H$2/12,2)+ROUND(K16*Order!$H$3/12,2)+ROUND(N16*Order!$H$4/12,2)+ROUND(Q16*Order!$H$5/12,2)+ROUND(T16*Order!$H$6/12,2)+ROUND(W16*Order!$H$7/12,2)+ROUND(Z16*Order!$H$8/12,2)+ROUND(AC16*Order!$H$9/12,2)+ROUND(AF16*Order!$H$10/12,2)+ROUND(AI16*Order!$H$11/12,2)</f>
        <v/>
      </c>
      <c r="E17" s="4">
        <f>MAX(0,'Start here'!$B$6-(F17+I17+L17+O17+R17+U17+X17+AA17+AD17+AG17))</f>
        <v/>
      </c>
      <c r="F17" s="4">
        <f>MIN(Order!$I$2,ROUND(H16*(1+Order!$H$2/12),2))</f>
        <v/>
      </c>
      <c r="G17" s="4">
        <f>MAX(0,MIN(ROUND(H16*(1+Order!$H$2/12),2)-F17,E17-(0)))</f>
        <v/>
      </c>
      <c r="H17" s="4">
        <f>MAX(0,ROUND(ROUND(H16*(1+Order!$H$2/12),2)-F17-G17,2))</f>
        <v/>
      </c>
      <c r="I17" s="4">
        <f>MIN(Order!$I$3,ROUND(K16*(1+Order!$H$3/12),2))</f>
        <v/>
      </c>
      <c r="J17" s="4">
        <f>MAX(0,MIN(ROUND(K16*(1+Order!$H$3/12),2)-I17,E17-(G17)))</f>
        <v/>
      </c>
      <c r="K17" s="4">
        <f>MAX(0,ROUND(ROUND(K16*(1+Order!$H$3/12),2)-I17-J17,2))</f>
        <v/>
      </c>
      <c r="L17" s="4">
        <f>MIN(Order!$I$4,ROUND(N16*(1+Order!$H$4/12),2))</f>
        <v/>
      </c>
      <c r="M17" s="4">
        <f>MAX(0,MIN(ROUND(N16*(1+Order!$H$4/12),2)-L17,E17-(G17+J17)))</f>
        <v/>
      </c>
      <c r="N17" s="4">
        <f>MAX(0,ROUND(ROUND(N16*(1+Order!$H$4/12),2)-L17-M17,2))</f>
        <v/>
      </c>
      <c r="O17" s="4">
        <f>MIN(Order!$I$5,ROUND(Q16*(1+Order!$H$5/12),2))</f>
        <v/>
      </c>
      <c r="P17" s="4">
        <f>MAX(0,MIN(ROUND(Q16*(1+Order!$H$5/12),2)-O17,E17-(G17+J17+M17)))</f>
        <v/>
      </c>
      <c r="Q17" s="4">
        <f>MAX(0,ROUND(ROUND(Q16*(1+Order!$H$5/12),2)-O17-P17,2))</f>
        <v/>
      </c>
      <c r="R17" s="4">
        <f>MIN(Order!$I$6,ROUND(T16*(1+Order!$H$6/12),2))</f>
        <v/>
      </c>
      <c r="S17" s="4">
        <f>MAX(0,MIN(ROUND(T16*(1+Order!$H$6/12),2)-R17,E17-(G17+J17+M17+P17)))</f>
        <v/>
      </c>
      <c r="T17" s="4">
        <f>MAX(0,ROUND(ROUND(T16*(1+Order!$H$6/12),2)-R17-S17,2))</f>
        <v/>
      </c>
      <c r="U17" s="4">
        <f>MIN(Order!$I$7,ROUND(W16*(1+Order!$H$7/12),2))</f>
        <v/>
      </c>
      <c r="V17" s="4">
        <f>MAX(0,MIN(ROUND(W16*(1+Order!$H$7/12),2)-U17,E17-(G17+J17+M17+P17+S17)))</f>
        <v/>
      </c>
      <c r="W17" s="4">
        <f>MAX(0,ROUND(ROUND(W16*(1+Order!$H$7/12),2)-U17-V17,2))</f>
        <v/>
      </c>
      <c r="X17" s="4">
        <f>MIN(Order!$I$8,ROUND(Z16*(1+Order!$H$8/12),2))</f>
        <v/>
      </c>
      <c r="Y17" s="4">
        <f>MAX(0,MIN(ROUND(Z16*(1+Order!$H$8/12),2)-X17,E17-(G17+J17+M17+P17+S17+V17)))</f>
        <v/>
      </c>
      <c r="Z17" s="4">
        <f>MAX(0,ROUND(ROUND(Z16*(1+Order!$H$8/12),2)-X17-Y17,2))</f>
        <v/>
      </c>
      <c r="AA17" s="4">
        <f>MIN(Order!$I$9,ROUND(AC16*(1+Order!$H$9/12),2))</f>
        <v/>
      </c>
      <c r="AB17" s="4">
        <f>MAX(0,MIN(ROUND(AC16*(1+Order!$H$9/12),2)-AA17,E17-(G17+J17+M17+P17+S17+V17+Y17)))</f>
        <v/>
      </c>
      <c r="AC17" s="4">
        <f>MAX(0,ROUND(ROUND(AC16*(1+Order!$H$9/12),2)-AA17-AB17,2))</f>
        <v/>
      </c>
      <c r="AD17" s="4">
        <f>MIN(Order!$I$10,ROUND(AF16*(1+Order!$H$10/12),2))</f>
        <v/>
      </c>
      <c r="AE17" s="4">
        <f>MAX(0,MIN(ROUND(AF16*(1+Order!$H$10/12),2)-AD17,E17-(G17+J17+M17+P17+S17+V17+Y17+AB17)))</f>
        <v/>
      </c>
      <c r="AF17" s="4">
        <f>MAX(0,ROUND(ROUND(AF16*(1+Order!$H$10/12),2)-AD17-AE17,2))</f>
        <v/>
      </c>
      <c r="AG17" s="4">
        <f>MIN(Order!$I$11,ROUND(AI16*(1+Order!$H$11/12),2))</f>
        <v/>
      </c>
      <c r="AH17" s="4">
        <f>MAX(0,MIN(ROUND(AI16*(1+Order!$H$11/12),2)-AG17,E17-(G17+J17+M17+P17+S17+V17+Y17+AB17+AE17)))</f>
        <v/>
      </c>
      <c r="AI17" s="4">
        <f>MAX(0,ROUND(ROUND(AI16*(1+Order!$H$11/12),2)-AG17-AH17,2))</f>
        <v/>
      </c>
    </row>
    <row r="18">
      <c r="A18" t="n">
        <v>15</v>
      </c>
      <c r="B18" s="16">
        <f>EDATE('Start here'!$B$7,A18-1)</f>
        <v/>
      </c>
      <c r="C18" s="4">
        <f>H18+K18+N18+Q18+T18+W18+Z18+AC18+AF18+AI18</f>
        <v/>
      </c>
      <c r="D18" s="4">
        <f>ROUND(H17*Order!$H$2/12,2)+ROUND(K17*Order!$H$3/12,2)+ROUND(N17*Order!$H$4/12,2)+ROUND(Q17*Order!$H$5/12,2)+ROUND(T17*Order!$H$6/12,2)+ROUND(W17*Order!$H$7/12,2)+ROUND(Z17*Order!$H$8/12,2)+ROUND(AC17*Order!$H$9/12,2)+ROUND(AF17*Order!$H$10/12,2)+ROUND(AI17*Order!$H$11/12,2)</f>
        <v/>
      </c>
      <c r="E18" s="4">
        <f>MAX(0,'Start here'!$B$6-(F18+I18+L18+O18+R18+U18+X18+AA18+AD18+AG18))</f>
        <v/>
      </c>
      <c r="F18" s="4">
        <f>MIN(Order!$I$2,ROUND(H17*(1+Order!$H$2/12),2))</f>
        <v/>
      </c>
      <c r="G18" s="4">
        <f>MAX(0,MIN(ROUND(H17*(1+Order!$H$2/12),2)-F18,E18-(0)))</f>
        <v/>
      </c>
      <c r="H18" s="4">
        <f>MAX(0,ROUND(ROUND(H17*(1+Order!$H$2/12),2)-F18-G18,2))</f>
        <v/>
      </c>
      <c r="I18" s="4">
        <f>MIN(Order!$I$3,ROUND(K17*(1+Order!$H$3/12),2))</f>
        <v/>
      </c>
      <c r="J18" s="4">
        <f>MAX(0,MIN(ROUND(K17*(1+Order!$H$3/12),2)-I18,E18-(G18)))</f>
        <v/>
      </c>
      <c r="K18" s="4">
        <f>MAX(0,ROUND(ROUND(K17*(1+Order!$H$3/12),2)-I18-J18,2))</f>
        <v/>
      </c>
      <c r="L18" s="4">
        <f>MIN(Order!$I$4,ROUND(N17*(1+Order!$H$4/12),2))</f>
        <v/>
      </c>
      <c r="M18" s="4">
        <f>MAX(0,MIN(ROUND(N17*(1+Order!$H$4/12),2)-L18,E18-(G18+J18)))</f>
        <v/>
      </c>
      <c r="N18" s="4">
        <f>MAX(0,ROUND(ROUND(N17*(1+Order!$H$4/12),2)-L18-M18,2))</f>
        <v/>
      </c>
      <c r="O18" s="4">
        <f>MIN(Order!$I$5,ROUND(Q17*(1+Order!$H$5/12),2))</f>
        <v/>
      </c>
      <c r="P18" s="4">
        <f>MAX(0,MIN(ROUND(Q17*(1+Order!$H$5/12),2)-O18,E18-(G18+J18+M18)))</f>
        <v/>
      </c>
      <c r="Q18" s="4">
        <f>MAX(0,ROUND(ROUND(Q17*(1+Order!$H$5/12),2)-O18-P18,2))</f>
        <v/>
      </c>
      <c r="R18" s="4">
        <f>MIN(Order!$I$6,ROUND(T17*(1+Order!$H$6/12),2))</f>
        <v/>
      </c>
      <c r="S18" s="4">
        <f>MAX(0,MIN(ROUND(T17*(1+Order!$H$6/12),2)-R18,E18-(G18+J18+M18+P18)))</f>
        <v/>
      </c>
      <c r="T18" s="4">
        <f>MAX(0,ROUND(ROUND(T17*(1+Order!$H$6/12),2)-R18-S18,2))</f>
        <v/>
      </c>
      <c r="U18" s="4">
        <f>MIN(Order!$I$7,ROUND(W17*(1+Order!$H$7/12),2))</f>
        <v/>
      </c>
      <c r="V18" s="4">
        <f>MAX(0,MIN(ROUND(W17*(1+Order!$H$7/12),2)-U18,E18-(G18+J18+M18+P18+S18)))</f>
        <v/>
      </c>
      <c r="W18" s="4">
        <f>MAX(0,ROUND(ROUND(W17*(1+Order!$H$7/12),2)-U18-V18,2))</f>
        <v/>
      </c>
      <c r="X18" s="4">
        <f>MIN(Order!$I$8,ROUND(Z17*(1+Order!$H$8/12),2))</f>
        <v/>
      </c>
      <c r="Y18" s="4">
        <f>MAX(0,MIN(ROUND(Z17*(1+Order!$H$8/12),2)-X18,E18-(G18+J18+M18+P18+S18+V18)))</f>
        <v/>
      </c>
      <c r="Z18" s="4">
        <f>MAX(0,ROUND(ROUND(Z17*(1+Order!$H$8/12),2)-X18-Y18,2))</f>
        <v/>
      </c>
      <c r="AA18" s="4">
        <f>MIN(Order!$I$9,ROUND(AC17*(1+Order!$H$9/12),2))</f>
        <v/>
      </c>
      <c r="AB18" s="4">
        <f>MAX(0,MIN(ROUND(AC17*(1+Order!$H$9/12),2)-AA18,E18-(G18+J18+M18+P18+S18+V18+Y18)))</f>
        <v/>
      </c>
      <c r="AC18" s="4">
        <f>MAX(0,ROUND(ROUND(AC17*(1+Order!$H$9/12),2)-AA18-AB18,2))</f>
        <v/>
      </c>
      <c r="AD18" s="4">
        <f>MIN(Order!$I$10,ROUND(AF17*(1+Order!$H$10/12),2))</f>
        <v/>
      </c>
      <c r="AE18" s="4">
        <f>MAX(0,MIN(ROUND(AF17*(1+Order!$H$10/12),2)-AD18,E18-(G18+J18+M18+P18+S18+V18+Y18+AB18)))</f>
        <v/>
      </c>
      <c r="AF18" s="4">
        <f>MAX(0,ROUND(ROUND(AF17*(1+Order!$H$10/12),2)-AD18-AE18,2))</f>
        <v/>
      </c>
      <c r="AG18" s="4">
        <f>MIN(Order!$I$11,ROUND(AI17*(1+Order!$H$11/12),2))</f>
        <v/>
      </c>
      <c r="AH18" s="4">
        <f>MAX(0,MIN(ROUND(AI17*(1+Order!$H$11/12),2)-AG18,E18-(G18+J18+M18+P18+S18+V18+Y18+AB18+AE18)))</f>
        <v/>
      </c>
      <c r="AI18" s="4">
        <f>MAX(0,ROUND(ROUND(AI17*(1+Order!$H$11/12),2)-AG18-AH18,2))</f>
        <v/>
      </c>
    </row>
    <row r="19">
      <c r="A19" t="n">
        <v>16</v>
      </c>
      <c r="B19" s="16">
        <f>EDATE('Start here'!$B$7,A19-1)</f>
        <v/>
      </c>
      <c r="C19" s="4">
        <f>H19+K19+N19+Q19+T19+W19+Z19+AC19+AF19+AI19</f>
        <v/>
      </c>
      <c r="D19" s="4">
        <f>ROUND(H18*Order!$H$2/12,2)+ROUND(K18*Order!$H$3/12,2)+ROUND(N18*Order!$H$4/12,2)+ROUND(Q18*Order!$H$5/12,2)+ROUND(T18*Order!$H$6/12,2)+ROUND(W18*Order!$H$7/12,2)+ROUND(Z18*Order!$H$8/12,2)+ROUND(AC18*Order!$H$9/12,2)+ROUND(AF18*Order!$H$10/12,2)+ROUND(AI18*Order!$H$11/12,2)</f>
        <v/>
      </c>
      <c r="E19" s="4">
        <f>MAX(0,'Start here'!$B$6-(F19+I19+L19+O19+R19+U19+X19+AA19+AD19+AG19))</f>
        <v/>
      </c>
      <c r="F19" s="4">
        <f>MIN(Order!$I$2,ROUND(H18*(1+Order!$H$2/12),2))</f>
        <v/>
      </c>
      <c r="G19" s="4">
        <f>MAX(0,MIN(ROUND(H18*(1+Order!$H$2/12),2)-F19,E19-(0)))</f>
        <v/>
      </c>
      <c r="H19" s="4">
        <f>MAX(0,ROUND(ROUND(H18*(1+Order!$H$2/12),2)-F19-G19,2))</f>
        <v/>
      </c>
      <c r="I19" s="4">
        <f>MIN(Order!$I$3,ROUND(K18*(1+Order!$H$3/12),2))</f>
        <v/>
      </c>
      <c r="J19" s="4">
        <f>MAX(0,MIN(ROUND(K18*(1+Order!$H$3/12),2)-I19,E19-(G19)))</f>
        <v/>
      </c>
      <c r="K19" s="4">
        <f>MAX(0,ROUND(ROUND(K18*(1+Order!$H$3/12),2)-I19-J19,2))</f>
        <v/>
      </c>
      <c r="L19" s="4">
        <f>MIN(Order!$I$4,ROUND(N18*(1+Order!$H$4/12),2))</f>
        <v/>
      </c>
      <c r="M19" s="4">
        <f>MAX(0,MIN(ROUND(N18*(1+Order!$H$4/12),2)-L19,E19-(G19+J19)))</f>
        <v/>
      </c>
      <c r="N19" s="4">
        <f>MAX(0,ROUND(ROUND(N18*(1+Order!$H$4/12),2)-L19-M19,2))</f>
        <v/>
      </c>
      <c r="O19" s="4">
        <f>MIN(Order!$I$5,ROUND(Q18*(1+Order!$H$5/12),2))</f>
        <v/>
      </c>
      <c r="P19" s="4">
        <f>MAX(0,MIN(ROUND(Q18*(1+Order!$H$5/12),2)-O19,E19-(G19+J19+M19)))</f>
        <v/>
      </c>
      <c r="Q19" s="4">
        <f>MAX(0,ROUND(ROUND(Q18*(1+Order!$H$5/12),2)-O19-P19,2))</f>
        <v/>
      </c>
      <c r="R19" s="4">
        <f>MIN(Order!$I$6,ROUND(T18*(1+Order!$H$6/12),2))</f>
        <v/>
      </c>
      <c r="S19" s="4">
        <f>MAX(0,MIN(ROUND(T18*(1+Order!$H$6/12),2)-R19,E19-(G19+J19+M19+P19)))</f>
        <v/>
      </c>
      <c r="T19" s="4">
        <f>MAX(0,ROUND(ROUND(T18*(1+Order!$H$6/12),2)-R19-S19,2))</f>
        <v/>
      </c>
      <c r="U19" s="4">
        <f>MIN(Order!$I$7,ROUND(W18*(1+Order!$H$7/12),2))</f>
        <v/>
      </c>
      <c r="V19" s="4">
        <f>MAX(0,MIN(ROUND(W18*(1+Order!$H$7/12),2)-U19,E19-(G19+J19+M19+P19+S19)))</f>
        <v/>
      </c>
      <c r="W19" s="4">
        <f>MAX(0,ROUND(ROUND(W18*(1+Order!$H$7/12),2)-U19-V19,2))</f>
        <v/>
      </c>
      <c r="X19" s="4">
        <f>MIN(Order!$I$8,ROUND(Z18*(1+Order!$H$8/12),2))</f>
        <v/>
      </c>
      <c r="Y19" s="4">
        <f>MAX(0,MIN(ROUND(Z18*(1+Order!$H$8/12),2)-X19,E19-(G19+J19+M19+P19+S19+V19)))</f>
        <v/>
      </c>
      <c r="Z19" s="4">
        <f>MAX(0,ROUND(ROUND(Z18*(1+Order!$H$8/12),2)-X19-Y19,2))</f>
        <v/>
      </c>
      <c r="AA19" s="4">
        <f>MIN(Order!$I$9,ROUND(AC18*(1+Order!$H$9/12),2))</f>
        <v/>
      </c>
      <c r="AB19" s="4">
        <f>MAX(0,MIN(ROUND(AC18*(1+Order!$H$9/12),2)-AA19,E19-(G19+J19+M19+P19+S19+V19+Y19)))</f>
        <v/>
      </c>
      <c r="AC19" s="4">
        <f>MAX(0,ROUND(ROUND(AC18*(1+Order!$H$9/12),2)-AA19-AB19,2))</f>
        <v/>
      </c>
      <c r="AD19" s="4">
        <f>MIN(Order!$I$10,ROUND(AF18*(1+Order!$H$10/12),2))</f>
        <v/>
      </c>
      <c r="AE19" s="4">
        <f>MAX(0,MIN(ROUND(AF18*(1+Order!$H$10/12),2)-AD19,E19-(G19+J19+M19+P19+S19+V19+Y19+AB19)))</f>
        <v/>
      </c>
      <c r="AF19" s="4">
        <f>MAX(0,ROUND(ROUND(AF18*(1+Order!$H$10/12),2)-AD19-AE19,2))</f>
        <v/>
      </c>
      <c r="AG19" s="4">
        <f>MIN(Order!$I$11,ROUND(AI18*(1+Order!$H$11/12),2))</f>
        <v/>
      </c>
      <c r="AH19" s="4">
        <f>MAX(0,MIN(ROUND(AI18*(1+Order!$H$11/12),2)-AG19,E19-(G19+J19+M19+P19+S19+V19+Y19+AB19+AE19)))</f>
        <v/>
      </c>
      <c r="AI19" s="4">
        <f>MAX(0,ROUND(ROUND(AI18*(1+Order!$H$11/12),2)-AG19-AH19,2))</f>
        <v/>
      </c>
    </row>
    <row r="20">
      <c r="A20" t="n">
        <v>17</v>
      </c>
      <c r="B20" s="16">
        <f>EDATE('Start here'!$B$7,A20-1)</f>
        <v/>
      </c>
      <c r="C20" s="4">
        <f>H20+K20+N20+Q20+T20+W20+Z20+AC20+AF20+AI20</f>
        <v/>
      </c>
      <c r="D20" s="4">
        <f>ROUND(H19*Order!$H$2/12,2)+ROUND(K19*Order!$H$3/12,2)+ROUND(N19*Order!$H$4/12,2)+ROUND(Q19*Order!$H$5/12,2)+ROUND(T19*Order!$H$6/12,2)+ROUND(W19*Order!$H$7/12,2)+ROUND(Z19*Order!$H$8/12,2)+ROUND(AC19*Order!$H$9/12,2)+ROUND(AF19*Order!$H$10/12,2)+ROUND(AI19*Order!$H$11/12,2)</f>
        <v/>
      </c>
      <c r="E20" s="4">
        <f>MAX(0,'Start here'!$B$6-(F20+I20+L20+O20+R20+U20+X20+AA20+AD20+AG20))</f>
        <v/>
      </c>
      <c r="F20" s="4">
        <f>MIN(Order!$I$2,ROUND(H19*(1+Order!$H$2/12),2))</f>
        <v/>
      </c>
      <c r="G20" s="4">
        <f>MAX(0,MIN(ROUND(H19*(1+Order!$H$2/12),2)-F20,E20-(0)))</f>
        <v/>
      </c>
      <c r="H20" s="4">
        <f>MAX(0,ROUND(ROUND(H19*(1+Order!$H$2/12),2)-F20-G20,2))</f>
        <v/>
      </c>
      <c r="I20" s="4">
        <f>MIN(Order!$I$3,ROUND(K19*(1+Order!$H$3/12),2))</f>
        <v/>
      </c>
      <c r="J20" s="4">
        <f>MAX(0,MIN(ROUND(K19*(1+Order!$H$3/12),2)-I20,E20-(G20)))</f>
        <v/>
      </c>
      <c r="K20" s="4">
        <f>MAX(0,ROUND(ROUND(K19*(1+Order!$H$3/12),2)-I20-J20,2))</f>
        <v/>
      </c>
      <c r="L20" s="4">
        <f>MIN(Order!$I$4,ROUND(N19*(1+Order!$H$4/12),2))</f>
        <v/>
      </c>
      <c r="M20" s="4">
        <f>MAX(0,MIN(ROUND(N19*(1+Order!$H$4/12),2)-L20,E20-(G20+J20)))</f>
        <v/>
      </c>
      <c r="N20" s="4">
        <f>MAX(0,ROUND(ROUND(N19*(1+Order!$H$4/12),2)-L20-M20,2))</f>
        <v/>
      </c>
      <c r="O20" s="4">
        <f>MIN(Order!$I$5,ROUND(Q19*(1+Order!$H$5/12),2))</f>
        <v/>
      </c>
      <c r="P20" s="4">
        <f>MAX(0,MIN(ROUND(Q19*(1+Order!$H$5/12),2)-O20,E20-(G20+J20+M20)))</f>
        <v/>
      </c>
      <c r="Q20" s="4">
        <f>MAX(0,ROUND(ROUND(Q19*(1+Order!$H$5/12),2)-O20-P20,2))</f>
        <v/>
      </c>
      <c r="R20" s="4">
        <f>MIN(Order!$I$6,ROUND(T19*(1+Order!$H$6/12),2))</f>
        <v/>
      </c>
      <c r="S20" s="4">
        <f>MAX(0,MIN(ROUND(T19*(1+Order!$H$6/12),2)-R20,E20-(G20+J20+M20+P20)))</f>
        <v/>
      </c>
      <c r="T20" s="4">
        <f>MAX(0,ROUND(ROUND(T19*(1+Order!$H$6/12),2)-R20-S20,2))</f>
        <v/>
      </c>
      <c r="U20" s="4">
        <f>MIN(Order!$I$7,ROUND(W19*(1+Order!$H$7/12),2))</f>
        <v/>
      </c>
      <c r="V20" s="4">
        <f>MAX(0,MIN(ROUND(W19*(1+Order!$H$7/12),2)-U20,E20-(G20+J20+M20+P20+S20)))</f>
        <v/>
      </c>
      <c r="W20" s="4">
        <f>MAX(0,ROUND(ROUND(W19*(1+Order!$H$7/12),2)-U20-V20,2))</f>
        <v/>
      </c>
      <c r="X20" s="4">
        <f>MIN(Order!$I$8,ROUND(Z19*(1+Order!$H$8/12),2))</f>
        <v/>
      </c>
      <c r="Y20" s="4">
        <f>MAX(0,MIN(ROUND(Z19*(1+Order!$H$8/12),2)-X20,E20-(G20+J20+M20+P20+S20+V20)))</f>
        <v/>
      </c>
      <c r="Z20" s="4">
        <f>MAX(0,ROUND(ROUND(Z19*(1+Order!$H$8/12),2)-X20-Y20,2))</f>
        <v/>
      </c>
      <c r="AA20" s="4">
        <f>MIN(Order!$I$9,ROUND(AC19*(1+Order!$H$9/12),2))</f>
        <v/>
      </c>
      <c r="AB20" s="4">
        <f>MAX(0,MIN(ROUND(AC19*(1+Order!$H$9/12),2)-AA20,E20-(G20+J20+M20+P20+S20+V20+Y20)))</f>
        <v/>
      </c>
      <c r="AC20" s="4">
        <f>MAX(0,ROUND(ROUND(AC19*(1+Order!$H$9/12),2)-AA20-AB20,2))</f>
        <v/>
      </c>
      <c r="AD20" s="4">
        <f>MIN(Order!$I$10,ROUND(AF19*(1+Order!$H$10/12),2))</f>
        <v/>
      </c>
      <c r="AE20" s="4">
        <f>MAX(0,MIN(ROUND(AF19*(1+Order!$H$10/12),2)-AD20,E20-(G20+J20+M20+P20+S20+V20+Y20+AB20)))</f>
        <v/>
      </c>
      <c r="AF20" s="4">
        <f>MAX(0,ROUND(ROUND(AF19*(1+Order!$H$10/12),2)-AD20-AE20,2))</f>
        <v/>
      </c>
      <c r="AG20" s="4">
        <f>MIN(Order!$I$11,ROUND(AI19*(1+Order!$H$11/12),2))</f>
        <v/>
      </c>
      <c r="AH20" s="4">
        <f>MAX(0,MIN(ROUND(AI19*(1+Order!$H$11/12),2)-AG20,E20-(G20+J20+M20+P20+S20+V20+Y20+AB20+AE20)))</f>
        <v/>
      </c>
      <c r="AI20" s="4">
        <f>MAX(0,ROUND(ROUND(AI19*(1+Order!$H$11/12),2)-AG20-AH20,2))</f>
        <v/>
      </c>
    </row>
    <row r="21">
      <c r="A21" t="n">
        <v>18</v>
      </c>
      <c r="B21" s="16">
        <f>EDATE('Start here'!$B$7,A21-1)</f>
        <v/>
      </c>
      <c r="C21" s="4">
        <f>H21+K21+N21+Q21+T21+W21+Z21+AC21+AF21+AI21</f>
        <v/>
      </c>
      <c r="D21" s="4">
        <f>ROUND(H20*Order!$H$2/12,2)+ROUND(K20*Order!$H$3/12,2)+ROUND(N20*Order!$H$4/12,2)+ROUND(Q20*Order!$H$5/12,2)+ROUND(T20*Order!$H$6/12,2)+ROUND(W20*Order!$H$7/12,2)+ROUND(Z20*Order!$H$8/12,2)+ROUND(AC20*Order!$H$9/12,2)+ROUND(AF20*Order!$H$10/12,2)+ROUND(AI20*Order!$H$11/12,2)</f>
        <v/>
      </c>
      <c r="E21" s="4">
        <f>MAX(0,'Start here'!$B$6-(F21+I21+L21+O21+R21+U21+X21+AA21+AD21+AG21))</f>
        <v/>
      </c>
      <c r="F21" s="4">
        <f>MIN(Order!$I$2,ROUND(H20*(1+Order!$H$2/12),2))</f>
        <v/>
      </c>
      <c r="G21" s="4">
        <f>MAX(0,MIN(ROUND(H20*(1+Order!$H$2/12),2)-F21,E21-(0)))</f>
        <v/>
      </c>
      <c r="H21" s="4">
        <f>MAX(0,ROUND(ROUND(H20*(1+Order!$H$2/12),2)-F21-G21,2))</f>
        <v/>
      </c>
      <c r="I21" s="4">
        <f>MIN(Order!$I$3,ROUND(K20*(1+Order!$H$3/12),2))</f>
        <v/>
      </c>
      <c r="J21" s="4">
        <f>MAX(0,MIN(ROUND(K20*(1+Order!$H$3/12),2)-I21,E21-(G21)))</f>
        <v/>
      </c>
      <c r="K21" s="4">
        <f>MAX(0,ROUND(ROUND(K20*(1+Order!$H$3/12),2)-I21-J21,2))</f>
        <v/>
      </c>
      <c r="L21" s="4">
        <f>MIN(Order!$I$4,ROUND(N20*(1+Order!$H$4/12),2))</f>
        <v/>
      </c>
      <c r="M21" s="4">
        <f>MAX(0,MIN(ROUND(N20*(1+Order!$H$4/12),2)-L21,E21-(G21+J21)))</f>
        <v/>
      </c>
      <c r="N21" s="4">
        <f>MAX(0,ROUND(ROUND(N20*(1+Order!$H$4/12),2)-L21-M21,2))</f>
        <v/>
      </c>
      <c r="O21" s="4">
        <f>MIN(Order!$I$5,ROUND(Q20*(1+Order!$H$5/12),2))</f>
        <v/>
      </c>
      <c r="P21" s="4">
        <f>MAX(0,MIN(ROUND(Q20*(1+Order!$H$5/12),2)-O21,E21-(G21+J21+M21)))</f>
        <v/>
      </c>
      <c r="Q21" s="4">
        <f>MAX(0,ROUND(ROUND(Q20*(1+Order!$H$5/12),2)-O21-P21,2))</f>
        <v/>
      </c>
      <c r="R21" s="4">
        <f>MIN(Order!$I$6,ROUND(T20*(1+Order!$H$6/12),2))</f>
        <v/>
      </c>
      <c r="S21" s="4">
        <f>MAX(0,MIN(ROUND(T20*(1+Order!$H$6/12),2)-R21,E21-(G21+J21+M21+P21)))</f>
        <v/>
      </c>
      <c r="T21" s="4">
        <f>MAX(0,ROUND(ROUND(T20*(1+Order!$H$6/12),2)-R21-S21,2))</f>
        <v/>
      </c>
      <c r="U21" s="4">
        <f>MIN(Order!$I$7,ROUND(W20*(1+Order!$H$7/12),2))</f>
        <v/>
      </c>
      <c r="V21" s="4">
        <f>MAX(0,MIN(ROUND(W20*(1+Order!$H$7/12),2)-U21,E21-(G21+J21+M21+P21+S21)))</f>
        <v/>
      </c>
      <c r="W21" s="4">
        <f>MAX(0,ROUND(ROUND(W20*(1+Order!$H$7/12),2)-U21-V21,2))</f>
        <v/>
      </c>
      <c r="X21" s="4">
        <f>MIN(Order!$I$8,ROUND(Z20*(1+Order!$H$8/12),2))</f>
        <v/>
      </c>
      <c r="Y21" s="4">
        <f>MAX(0,MIN(ROUND(Z20*(1+Order!$H$8/12),2)-X21,E21-(G21+J21+M21+P21+S21+V21)))</f>
        <v/>
      </c>
      <c r="Z21" s="4">
        <f>MAX(0,ROUND(ROUND(Z20*(1+Order!$H$8/12),2)-X21-Y21,2))</f>
        <v/>
      </c>
      <c r="AA21" s="4">
        <f>MIN(Order!$I$9,ROUND(AC20*(1+Order!$H$9/12),2))</f>
        <v/>
      </c>
      <c r="AB21" s="4">
        <f>MAX(0,MIN(ROUND(AC20*(1+Order!$H$9/12),2)-AA21,E21-(G21+J21+M21+P21+S21+V21+Y21)))</f>
        <v/>
      </c>
      <c r="AC21" s="4">
        <f>MAX(0,ROUND(ROUND(AC20*(1+Order!$H$9/12),2)-AA21-AB21,2))</f>
        <v/>
      </c>
      <c r="AD21" s="4">
        <f>MIN(Order!$I$10,ROUND(AF20*(1+Order!$H$10/12),2))</f>
        <v/>
      </c>
      <c r="AE21" s="4">
        <f>MAX(0,MIN(ROUND(AF20*(1+Order!$H$10/12),2)-AD21,E21-(G21+J21+M21+P21+S21+V21+Y21+AB21)))</f>
        <v/>
      </c>
      <c r="AF21" s="4">
        <f>MAX(0,ROUND(ROUND(AF20*(1+Order!$H$10/12),2)-AD21-AE21,2))</f>
        <v/>
      </c>
      <c r="AG21" s="4">
        <f>MIN(Order!$I$11,ROUND(AI20*(1+Order!$H$11/12),2))</f>
        <v/>
      </c>
      <c r="AH21" s="4">
        <f>MAX(0,MIN(ROUND(AI20*(1+Order!$H$11/12),2)-AG21,E21-(G21+J21+M21+P21+S21+V21+Y21+AB21+AE21)))</f>
        <v/>
      </c>
      <c r="AI21" s="4">
        <f>MAX(0,ROUND(ROUND(AI20*(1+Order!$H$11/12),2)-AG21-AH21,2))</f>
        <v/>
      </c>
    </row>
    <row r="22">
      <c r="A22" t="n">
        <v>19</v>
      </c>
      <c r="B22" s="16">
        <f>EDATE('Start here'!$B$7,A22-1)</f>
        <v/>
      </c>
      <c r="C22" s="4">
        <f>H22+K22+N22+Q22+T22+W22+Z22+AC22+AF22+AI22</f>
        <v/>
      </c>
      <c r="D22" s="4">
        <f>ROUND(H21*Order!$H$2/12,2)+ROUND(K21*Order!$H$3/12,2)+ROUND(N21*Order!$H$4/12,2)+ROUND(Q21*Order!$H$5/12,2)+ROUND(T21*Order!$H$6/12,2)+ROUND(W21*Order!$H$7/12,2)+ROUND(Z21*Order!$H$8/12,2)+ROUND(AC21*Order!$H$9/12,2)+ROUND(AF21*Order!$H$10/12,2)+ROUND(AI21*Order!$H$11/12,2)</f>
        <v/>
      </c>
      <c r="E22" s="4">
        <f>MAX(0,'Start here'!$B$6-(F22+I22+L22+O22+R22+U22+X22+AA22+AD22+AG22))</f>
        <v/>
      </c>
      <c r="F22" s="4">
        <f>MIN(Order!$I$2,ROUND(H21*(1+Order!$H$2/12),2))</f>
        <v/>
      </c>
      <c r="G22" s="4">
        <f>MAX(0,MIN(ROUND(H21*(1+Order!$H$2/12),2)-F22,E22-(0)))</f>
        <v/>
      </c>
      <c r="H22" s="4">
        <f>MAX(0,ROUND(ROUND(H21*(1+Order!$H$2/12),2)-F22-G22,2))</f>
        <v/>
      </c>
      <c r="I22" s="4">
        <f>MIN(Order!$I$3,ROUND(K21*(1+Order!$H$3/12),2))</f>
        <v/>
      </c>
      <c r="J22" s="4">
        <f>MAX(0,MIN(ROUND(K21*(1+Order!$H$3/12),2)-I22,E22-(G22)))</f>
        <v/>
      </c>
      <c r="K22" s="4">
        <f>MAX(0,ROUND(ROUND(K21*(1+Order!$H$3/12),2)-I22-J22,2))</f>
        <v/>
      </c>
      <c r="L22" s="4">
        <f>MIN(Order!$I$4,ROUND(N21*(1+Order!$H$4/12),2))</f>
        <v/>
      </c>
      <c r="M22" s="4">
        <f>MAX(0,MIN(ROUND(N21*(1+Order!$H$4/12),2)-L22,E22-(G22+J22)))</f>
        <v/>
      </c>
      <c r="N22" s="4">
        <f>MAX(0,ROUND(ROUND(N21*(1+Order!$H$4/12),2)-L22-M22,2))</f>
        <v/>
      </c>
      <c r="O22" s="4">
        <f>MIN(Order!$I$5,ROUND(Q21*(1+Order!$H$5/12),2))</f>
        <v/>
      </c>
      <c r="P22" s="4">
        <f>MAX(0,MIN(ROUND(Q21*(1+Order!$H$5/12),2)-O22,E22-(G22+J22+M22)))</f>
        <v/>
      </c>
      <c r="Q22" s="4">
        <f>MAX(0,ROUND(ROUND(Q21*(1+Order!$H$5/12),2)-O22-P22,2))</f>
        <v/>
      </c>
      <c r="R22" s="4">
        <f>MIN(Order!$I$6,ROUND(T21*(1+Order!$H$6/12),2))</f>
        <v/>
      </c>
      <c r="S22" s="4">
        <f>MAX(0,MIN(ROUND(T21*(1+Order!$H$6/12),2)-R22,E22-(G22+J22+M22+P22)))</f>
        <v/>
      </c>
      <c r="T22" s="4">
        <f>MAX(0,ROUND(ROUND(T21*(1+Order!$H$6/12),2)-R22-S22,2))</f>
        <v/>
      </c>
      <c r="U22" s="4">
        <f>MIN(Order!$I$7,ROUND(W21*(1+Order!$H$7/12),2))</f>
        <v/>
      </c>
      <c r="V22" s="4">
        <f>MAX(0,MIN(ROUND(W21*(1+Order!$H$7/12),2)-U22,E22-(G22+J22+M22+P22+S22)))</f>
        <v/>
      </c>
      <c r="W22" s="4">
        <f>MAX(0,ROUND(ROUND(W21*(1+Order!$H$7/12),2)-U22-V22,2))</f>
        <v/>
      </c>
      <c r="X22" s="4">
        <f>MIN(Order!$I$8,ROUND(Z21*(1+Order!$H$8/12),2))</f>
        <v/>
      </c>
      <c r="Y22" s="4">
        <f>MAX(0,MIN(ROUND(Z21*(1+Order!$H$8/12),2)-X22,E22-(G22+J22+M22+P22+S22+V22)))</f>
        <v/>
      </c>
      <c r="Z22" s="4">
        <f>MAX(0,ROUND(ROUND(Z21*(1+Order!$H$8/12),2)-X22-Y22,2))</f>
        <v/>
      </c>
      <c r="AA22" s="4">
        <f>MIN(Order!$I$9,ROUND(AC21*(1+Order!$H$9/12),2))</f>
        <v/>
      </c>
      <c r="AB22" s="4">
        <f>MAX(0,MIN(ROUND(AC21*(1+Order!$H$9/12),2)-AA22,E22-(G22+J22+M22+P22+S22+V22+Y22)))</f>
        <v/>
      </c>
      <c r="AC22" s="4">
        <f>MAX(0,ROUND(ROUND(AC21*(1+Order!$H$9/12),2)-AA22-AB22,2))</f>
        <v/>
      </c>
      <c r="AD22" s="4">
        <f>MIN(Order!$I$10,ROUND(AF21*(1+Order!$H$10/12),2))</f>
        <v/>
      </c>
      <c r="AE22" s="4">
        <f>MAX(0,MIN(ROUND(AF21*(1+Order!$H$10/12),2)-AD22,E22-(G22+J22+M22+P22+S22+V22+Y22+AB22)))</f>
        <v/>
      </c>
      <c r="AF22" s="4">
        <f>MAX(0,ROUND(ROUND(AF21*(1+Order!$H$10/12),2)-AD22-AE22,2))</f>
        <v/>
      </c>
      <c r="AG22" s="4">
        <f>MIN(Order!$I$11,ROUND(AI21*(1+Order!$H$11/12),2))</f>
        <v/>
      </c>
      <c r="AH22" s="4">
        <f>MAX(0,MIN(ROUND(AI21*(1+Order!$H$11/12),2)-AG22,E22-(G22+J22+M22+P22+S22+V22+Y22+AB22+AE22)))</f>
        <v/>
      </c>
      <c r="AI22" s="4">
        <f>MAX(0,ROUND(ROUND(AI21*(1+Order!$H$11/12),2)-AG22-AH22,2))</f>
        <v/>
      </c>
    </row>
    <row r="23">
      <c r="A23" t="n">
        <v>20</v>
      </c>
      <c r="B23" s="16">
        <f>EDATE('Start here'!$B$7,A23-1)</f>
        <v/>
      </c>
      <c r="C23" s="4">
        <f>H23+K23+N23+Q23+T23+W23+Z23+AC23+AF23+AI23</f>
        <v/>
      </c>
      <c r="D23" s="4">
        <f>ROUND(H22*Order!$H$2/12,2)+ROUND(K22*Order!$H$3/12,2)+ROUND(N22*Order!$H$4/12,2)+ROUND(Q22*Order!$H$5/12,2)+ROUND(T22*Order!$H$6/12,2)+ROUND(W22*Order!$H$7/12,2)+ROUND(Z22*Order!$H$8/12,2)+ROUND(AC22*Order!$H$9/12,2)+ROUND(AF22*Order!$H$10/12,2)+ROUND(AI22*Order!$H$11/12,2)</f>
        <v/>
      </c>
      <c r="E23" s="4">
        <f>MAX(0,'Start here'!$B$6-(F23+I23+L23+O23+R23+U23+X23+AA23+AD23+AG23))</f>
        <v/>
      </c>
      <c r="F23" s="4">
        <f>MIN(Order!$I$2,ROUND(H22*(1+Order!$H$2/12),2))</f>
        <v/>
      </c>
      <c r="G23" s="4">
        <f>MAX(0,MIN(ROUND(H22*(1+Order!$H$2/12),2)-F23,E23-(0)))</f>
        <v/>
      </c>
      <c r="H23" s="4">
        <f>MAX(0,ROUND(ROUND(H22*(1+Order!$H$2/12),2)-F23-G23,2))</f>
        <v/>
      </c>
      <c r="I23" s="4">
        <f>MIN(Order!$I$3,ROUND(K22*(1+Order!$H$3/12),2))</f>
        <v/>
      </c>
      <c r="J23" s="4">
        <f>MAX(0,MIN(ROUND(K22*(1+Order!$H$3/12),2)-I23,E23-(G23)))</f>
        <v/>
      </c>
      <c r="K23" s="4">
        <f>MAX(0,ROUND(ROUND(K22*(1+Order!$H$3/12),2)-I23-J23,2))</f>
        <v/>
      </c>
      <c r="L23" s="4">
        <f>MIN(Order!$I$4,ROUND(N22*(1+Order!$H$4/12),2))</f>
        <v/>
      </c>
      <c r="M23" s="4">
        <f>MAX(0,MIN(ROUND(N22*(1+Order!$H$4/12),2)-L23,E23-(G23+J23)))</f>
        <v/>
      </c>
      <c r="N23" s="4">
        <f>MAX(0,ROUND(ROUND(N22*(1+Order!$H$4/12),2)-L23-M23,2))</f>
        <v/>
      </c>
      <c r="O23" s="4">
        <f>MIN(Order!$I$5,ROUND(Q22*(1+Order!$H$5/12),2))</f>
        <v/>
      </c>
      <c r="P23" s="4">
        <f>MAX(0,MIN(ROUND(Q22*(1+Order!$H$5/12),2)-O23,E23-(G23+J23+M23)))</f>
        <v/>
      </c>
      <c r="Q23" s="4">
        <f>MAX(0,ROUND(ROUND(Q22*(1+Order!$H$5/12),2)-O23-P23,2))</f>
        <v/>
      </c>
      <c r="R23" s="4">
        <f>MIN(Order!$I$6,ROUND(T22*(1+Order!$H$6/12),2))</f>
        <v/>
      </c>
      <c r="S23" s="4">
        <f>MAX(0,MIN(ROUND(T22*(1+Order!$H$6/12),2)-R23,E23-(G23+J23+M23+P23)))</f>
        <v/>
      </c>
      <c r="T23" s="4">
        <f>MAX(0,ROUND(ROUND(T22*(1+Order!$H$6/12),2)-R23-S23,2))</f>
        <v/>
      </c>
      <c r="U23" s="4">
        <f>MIN(Order!$I$7,ROUND(W22*(1+Order!$H$7/12),2))</f>
        <v/>
      </c>
      <c r="V23" s="4">
        <f>MAX(0,MIN(ROUND(W22*(1+Order!$H$7/12),2)-U23,E23-(G23+J23+M23+P23+S23)))</f>
        <v/>
      </c>
      <c r="W23" s="4">
        <f>MAX(0,ROUND(ROUND(W22*(1+Order!$H$7/12),2)-U23-V23,2))</f>
        <v/>
      </c>
      <c r="X23" s="4">
        <f>MIN(Order!$I$8,ROUND(Z22*(1+Order!$H$8/12),2))</f>
        <v/>
      </c>
      <c r="Y23" s="4">
        <f>MAX(0,MIN(ROUND(Z22*(1+Order!$H$8/12),2)-X23,E23-(G23+J23+M23+P23+S23+V23)))</f>
        <v/>
      </c>
      <c r="Z23" s="4">
        <f>MAX(0,ROUND(ROUND(Z22*(1+Order!$H$8/12),2)-X23-Y23,2))</f>
        <v/>
      </c>
      <c r="AA23" s="4">
        <f>MIN(Order!$I$9,ROUND(AC22*(1+Order!$H$9/12),2))</f>
        <v/>
      </c>
      <c r="AB23" s="4">
        <f>MAX(0,MIN(ROUND(AC22*(1+Order!$H$9/12),2)-AA23,E23-(G23+J23+M23+P23+S23+V23+Y23)))</f>
        <v/>
      </c>
      <c r="AC23" s="4">
        <f>MAX(0,ROUND(ROUND(AC22*(1+Order!$H$9/12),2)-AA23-AB23,2))</f>
        <v/>
      </c>
      <c r="AD23" s="4">
        <f>MIN(Order!$I$10,ROUND(AF22*(1+Order!$H$10/12),2))</f>
        <v/>
      </c>
      <c r="AE23" s="4">
        <f>MAX(0,MIN(ROUND(AF22*(1+Order!$H$10/12),2)-AD23,E23-(G23+J23+M23+P23+S23+V23+Y23+AB23)))</f>
        <v/>
      </c>
      <c r="AF23" s="4">
        <f>MAX(0,ROUND(ROUND(AF22*(1+Order!$H$10/12),2)-AD23-AE23,2))</f>
        <v/>
      </c>
      <c r="AG23" s="4">
        <f>MIN(Order!$I$11,ROUND(AI22*(1+Order!$H$11/12),2))</f>
        <v/>
      </c>
      <c r="AH23" s="4">
        <f>MAX(0,MIN(ROUND(AI22*(1+Order!$H$11/12),2)-AG23,E23-(G23+J23+M23+P23+S23+V23+Y23+AB23+AE23)))</f>
        <v/>
      </c>
      <c r="AI23" s="4">
        <f>MAX(0,ROUND(ROUND(AI22*(1+Order!$H$11/12),2)-AG23-AH23,2))</f>
        <v/>
      </c>
    </row>
    <row r="24">
      <c r="A24" t="n">
        <v>21</v>
      </c>
      <c r="B24" s="16">
        <f>EDATE('Start here'!$B$7,A24-1)</f>
        <v/>
      </c>
      <c r="C24" s="4">
        <f>H24+K24+N24+Q24+T24+W24+Z24+AC24+AF24+AI24</f>
        <v/>
      </c>
      <c r="D24" s="4">
        <f>ROUND(H23*Order!$H$2/12,2)+ROUND(K23*Order!$H$3/12,2)+ROUND(N23*Order!$H$4/12,2)+ROUND(Q23*Order!$H$5/12,2)+ROUND(T23*Order!$H$6/12,2)+ROUND(W23*Order!$H$7/12,2)+ROUND(Z23*Order!$H$8/12,2)+ROUND(AC23*Order!$H$9/12,2)+ROUND(AF23*Order!$H$10/12,2)+ROUND(AI23*Order!$H$11/12,2)</f>
        <v/>
      </c>
      <c r="E24" s="4">
        <f>MAX(0,'Start here'!$B$6-(F24+I24+L24+O24+R24+U24+X24+AA24+AD24+AG24))</f>
        <v/>
      </c>
      <c r="F24" s="4">
        <f>MIN(Order!$I$2,ROUND(H23*(1+Order!$H$2/12),2))</f>
        <v/>
      </c>
      <c r="G24" s="4">
        <f>MAX(0,MIN(ROUND(H23*(1+Order!$H$2/12),2)-F24,E24-(0)))</f>
        <v/>
      </c>
      <c r="H24" s="4">
        <f>MAX(0,ROUND(ROUND(H23*(1+Order!$H$2/12),2)-F24-G24,2))</f>
        <v/>
      </c>
      <c r="I24" s="4">
        <f>MIN(Order!$I$3,ROUND(K23*(1+Order!$H$3/12),2))</f>
        <v/>
      </c>
      <c r="J24" s="4">
        <f>MAX(0,MIN(ROUND(K23*(1+Order!$H$3/12),2)-I24,E24-(G24)))</f>
        <v/>
      </c>
      <c r="K24" s="4">
        <f>MAX(0,ROUND(ROUND(K23*(1+Order!$H$3/12),2)-I24-J24,2))</f>
        <v/>
      </c>
      <c r="L24" s="4">
        <f>MIN(Order!$I$4,ROUND(N23*(1+Order!$H$4/12),2))</f>
        <v/>
      </c>
      <c r="M24" s="4">
        <f>MAX(0,MIN(ROUND(N23*(1+Order!$H$4/12),2)-L24,E24-(G24+J24)))</f>
        <v/>
      </c>
      <c r="N24" s="4">
        <f>MAX(0,ROUND(ROUND(N23*(1+Order!$H$4/12),2)-L24-M24,2))</f>
        <v/>
      </c>
      <c r="O24" s="4">
        <f>MIN(Order!$I$5,ROUND(Q23*(1+Order!$H$5/12),2))</f>
        <v/>
      </c>
      <c r="P24" s="4">
        <f>MAX(0,MIN(ROUND(Q23*(1+Order!$H$5/12),2)-O24,E24-(G24+J24+M24)))</f>
        <v/>
      </c>
      <c r="Q24" s="4">
        <f>MAX(0,ROUND(ROUND(Q23*(1+Order!$H$5/12),2)-O24-P24,2))</f>
        <v/>
      </c>
      <c r="R24" s="4">
        <f>MIN(Order!$I$6,ROUND(T23*(1+Order!$H$6/12),2))</f>
        <v/>
      </c>
      <c r="S24" s="4">
        <f>MAX(0,MIN(ROUND(T23*(1+Order!$H$6/12),2)-R24,E24-(G24+J24+M24+P24)))</f>
        <v/>
      </c>
      <c r="T24" s="4">
        <f>MAX(0,ROUND(ROUND(T23*(1+Order!$H$6/12),2)-R24-S24,2))</f>
        <v/>
      </c>
      <c r="U24" s="4">
        <f>MIN(Order!$I$7,ROUND(W23*(1+Order!$H$7/12),2))</f>
        <v/>
      </c>
      <c r="V24" s="4">
        <f>MAX(0,MIN(ROUND(W23*(1+Order!$H$7/12),2)-U24,E24-(G24+J24+M24+P24+S24)))</f>
        <v/>
      </c>
      <c r="W24" s="4">
        <f>MAX(0,ROUND(ROUND(W23*(1+Order!$H$7/12),2)-U24-V24,2))</f>
        <v/>
      </c>
      <c r="X24" s="4">
        <f>MIN(Order!$I$8,ROUND(Z23*(1+Order!$H$8/12),2))</f>
        <v/>
      </c>
      <c r="Y24" s="4">
        <f>MAX(0,MIN(ROUND(Z23*(1+Order!$H$8/12),2)-X24,E24-(G24+J24+M24+P24+S24+V24)))</f>
        <v/>
      </c>
      <c r="Z24" s="4">
        <f>MAX(0,ROUND(ROUND(Z23*(1+Order!$H$8/12),2)-X24-Y24,2))</f>
        <v/>
      </c>
      <c r="AA24" s="4">
        <f>MIN(Order!$I$9,ROUND(AC23*(1+Order!$H$9/12),2))</f>
        <v/>
      </c>
      <c r="AB24" s="4">
        <f>MAX(0,MIN(ROUND(AC23*(1+Order!$H$9/12),2)-AA24,E24-(G24+J24+M24+P24+S24+V24+Y24)))</f>
        <v/>
      </c>
      <c r="AC24" s="4">
        <f>MAX(0,ROUND(ROUND(AC23*(1+Order!$H$9/12),2)-AA24-AB24,2))</f>
        <v/>
      </c>
      <c r="AD24" s="4">
        <f>MIN(Order!$I$10,ROUND(AF23*(1+Order!$H$10/12),2))</f>
        <v/>
      </c>
      <c r="AE24" s="4">
        <f>MAX(0,MIN(ROUND(AF23*(1+Order!$H$10/12),2)-AD24,E24-(G24+J24+M24+P24+S24+V24+Y24+AB24)))</f>
        <v/>
      </c>
      <c r="AF24" s="4">
        <f>MAX(0,ROUND(ROUND(AF23*(1+Order!$H$10/12),2)-AD24-AE24,2))</f>
        <v/>
      </c>
      <c r="AG24" s="4">
        <f>MIN(Order!$I$11,ROUND(AI23*(1+Order!$H$11/12),2))</f>
        <v/>
      </c>
      <c r="AH24" s="4">
        <f>MAX(0,MIN(ROUND(AI23*(1+Order!$H$11/12),2)-AG24,E24-(G24+J24+M24+P24+S24+V24+Y24+AB24+AE24)))</f>
        <v/>
      </c>
      <c r="AI24" s="4">
        <f>MAX(0,ROUND(ROUND(AI23*(1+Order!$H$11/12),2)-AG24-AH24,2))</f>
        <v/>
      </c>
    </row>
    <row r="25">
      <c r="A25" t="n">
        <v>22</v>
      </c>
      <c r="B25" s="16">
        <f>EDATE('Start here'!$B$7,A25-1)</f>
        <v/>
      </c>
      <c r="C25" s="4">
        <f>H25+K25+N25+Q25+T25+W25+Z25+AC25+AF25+AI25</f>
        <v/>
      </c>
      <c r="D25" s="4">
        <f>ROUND(H24*Order!$H$2/12,2)+ROUND(K24*Order!$H$3/12,2)+ROUND(N24*Order!$H$4/12,2)+ROUND(Q24*Order!$H$5/12,2)+ROUND(T24*Order!$H$6/12,2)+ROUND(W24*Order!$H$7/12,2)+ROUND(Z24*Order!$H$8/12,2)+ROUND(AC24*Order!$H$9/12,2)+ROUND(AF24*Order!$H$10/12,2)+ROUND(AI24*Order!$H$11/12,2)</f>
        <v/>
      </c>
      <c r="E25" s="4">
        <f>MAX(0,'Start here'!$B$6-(F25+I25+L25+O25+R25+U25+X25+AA25+AD25+AG25))</f>
        <v/>
      </c>
      <c r="F25" s="4">
        <f>MIN(Order!$I$2,ROUND(H24*(1+Order!$H$2/12),2))</f>
        <v/>
      </c>
      <c r="G25" s="4">
        <f>MAX(0,MIN(ROUND(H24*(1+Order!$H$2/12),2)-F25,E25-(0)))</f>
        <v/>
      </c>
      <c r="H25" s="4">
        <f>MAX(0,ROUND(ROUND(H24*(1+Order!$H$2/12),2)-F25-G25,2))</f>
        <v/>
      </c>
      <c r="I25" s="4">
        <f>MIN(Order!$I$3,ROUND(K24*(1+Order!$H$3/12),2))</f>
        <v/>
      </c>
      <c r="J25" s="4">
        <f>MAX(0,MIN(ROUND(K24*(1+Order!$H$3/12),2)-I25,E25-(G25)))</f>
        <v/>
      </c>
      <c r="K25" s="4">
        <f>MAX(0,ROUND(ROUND(K24*(1+Order!$H$3/12),2)-I25-J25,2))</f>
        <v/>
      </c>
      <c r="L25" s="4">
        <f>MIN(Order!$I$4,ROUND(N24*(1+Order!$H$4/12),2))</f>
        <v/>
      </c>
      <c r="M25" s="4">
        <f>MAX(0,MIN(ROUND(N24*(1+Order!$H$4/12),2)-L25,E25-(G25+J25)))</f>
        <v/>
      </c>
      <c r="N25" s="4">
        <f>MAX(0,ROUND(ROUND(N24*(1+Order!$H$4/12),2)-L25-M25,2))</f>
        <v/>
      </c>
      <c r="O25" s="4">
        <f>MIN(Order!$I$5,ROUND(Q24*(1+Order!$H$5/12),2))</f>
        <v/>
      </c>
      <c r="P25" s="4">
        <f>MAX(0,MIN(ROUND(Q24*(1+Order!$H$5/12),2)-O25,E25-(G25+J25+M25)))</f>
        <v/>
      </c>
      <c r="Q25" s="4">
        <f>MAX(0,ROUND(ROUND(Q24*(1+Order!$H$5/12),2)-O25-P25,2))</f>
        <v/>
      </c>
      <c r="R25" s="4">
        <f>MIN(Order!$I$6,ROUND(T24*(1+Order!$H$6/12),2))</f>
        <v/>
      </c>
      <c r="S25" s="4">
        <f>MAX(0,MIN(ROUND(T24*(1+Order!$H$6/12),2)-R25,E25-(G25+J25+M25+P25)))</f>
        <v/>
      </c>
      <c r="T25" s="4">
        <f>MAX(0,ROUND(ROUND(T24*(1+Order!$H$6/12),2)-R25-S25,2))</f>
        <v/>
      </c>
      <c r="U25" s="4">
        <f>MIN(Order!$I$7,ROUND(W24*(1+Order!$H$7/12),2))</f>
        <v/>
      </c>
      <c r="V25" s="4">
        <f>MAX(0,MIN(ROUND(W24*(1+Order!$H$7/12),2)-U25,E25-(G25+J25+M25+P25+S25)))</f>
        <v/>
      </c>
      <c r="W25" s="4">
        <f>MAX(0,ROUND(ROUND(W24*(1+Order!$H$7/12),2)-U25-V25,2))</f>
        <v/>
      </c>
      <c r="X25" s="4">
        <f>MIN(Order!$I$8,ROUND(Z24*(1+Order!$H$8/12),2))</f>
        <v/>
      </c>
      <c r="Y25" s="4">
        <f>MAX(0,MIN(ROUND(Z24*(1+Order!$H$8/12),2)-X25,E25-(G25+J25+M25+P25+S25+V25)))</f>
        <v/>
      </c>
      <c r="Z25" s="4">
        <f>MAX(0,ROUND(ROUND(Z24*(1+Order!$H$8/12),2)-X25-Y25,2))</f>
        <v/>
      </c>
      <c r="AA25" s="4">
        <f>MIN(Order!$I$9,ROUND(AC24*(1+Order!$H$9/12),2))</f>
        <v/>
      </c>
      <c r="AB25" s="4">
        <f>MAX(0,MIN(ROUND(AC24*(1+Order!$H$9/12),2)-AA25,E25-(G25+J25+M25+P25+S25+V25+Y25)))</f>
        <v/>
      </c>
      <c r="AC25" s="4">
        <f>MAX(0,ROUND(ROUND(AC24*(1+Order!$H$9/12),2)-AA25-AB25,2))</f>
        <v/>
      </c>
      <c r="AD25" s="4">
        <f>MIN(Order!$I$10,ROUND(AF24*(1+Order!$H$10/12),2))</f>
        <v/>
      </c>
      <c r="AE25" s="4">
        <f>MAX(0,MIN(ROUND(AF24*(1+Order!$H$10/12),2)-AD25,E25-(G25+J25+M25+P25+S25+V25+Y25+AB25)))</f>
        <v/>
      </c>
      <c r="AF25" s="4">
        <f>MAX(0,ROUND(ROUND(AF24*(1+Order!$H$10/12),2)-AD25-AE25,2))</f>
        <v/>
      </c>
      <c r="AG25" s="4">
        <f>MIN(Order!$I$11,ROUND(AI24*(1+Order!$H$11/12),2))</f>
        <v/>
      </c>
      <c r="AH25" s="4">
        <f>MAX(0,MIN(ROUND(AI24*(1+Order!$H$11/12),2)-AG25,E25-(G25+J25+M25+P25+S25+V25+Y25+AB25+AE25)))</f>
        <v/>
      </c>
      <c r="AI25" s="4">
        <f>MAX(0,ROUND(ROUND(AI24*(1+Order!$H$11/12),2)-AG25-AH25,2))</f>
        <v/>
      </c>
    </row>
    <row r="26">
      <c r="A26" t="n">
        <v>23</v>
      </c>
      <c r="B26" s="16">
        <f>EDATE('Start here'!$B$7,A26-1)</f>
        <v/>
      </c>
      <c r="C26" s="4">
        <f>H26+K26+N26+Q26+T26+W26+Z26+AC26+AF26+AI26</f>
        <v/>
      </c>
      <c r="D26" s="4">
        <f>ROUND(H25*Order!$H$2/12,2)+ROUND(K25*Order!$H$3/12,2)+ROUND(N25*Order!$H$4/12,2)+ROUND(Q25*Order!$H$5/12,2)+ROUND(T25*Order!$H$6/12,2)+ROUND(W25*Order!$H$7/12,2)+ROUND(Z25*Order!$H$8/12,2)+ROUND(AC25*Order!$H$9/12,2)+ROUND(AF25*Order!$H$10/12,2)+ROUND(AI25*Order!$H$11/12,2)</f>
        <v/>
      </c>
      <c r="E26" s="4">
        <f>MAX(0,'Start here'!$B$6-(F26+I26+L26+O26+R26+U26+X26+AA26+AD26+AG26))</f>
        <v/>
      </c>
      <c r="F26" s="4">
        <f>MIN(Order!$I$2,ROUND(H25*(1+Order!$H$2/12),2))</f>
        <v/>
      </c>
      <c r="G26" s="4">
        <f>MAX(0,MIN(ROUND(H25*(1+Order!$H$2/12),2)-F26,E26-(0)))</f>
        <v/>
      </c>
      <c r="H26" s="4">
        <f>MAX(0,ROUND(ROUND(H25*(1+Order!$H$2/12),2)-F26-G26,2))</f>
        <v/>
      </c>
      <c r="I26" s="4">
        <f>MIN(Order!$I$3,ROUND(K25*(1+Order!$H$3/12),2))</f>
        <v/>
      </c>
      <c r="J26" s="4">
        <f>MAX(0,MIN(ROUND(K25*(1+Order!$H$3/12),2)-I26,E26-(G26)))</f>
        <v/>
      </c>
      <c r="K26" s="4">
        <f>MAX(0,ROUND(ROUND(K25*(1+Order!$H$3/12),2)-I26-J26,2))</f>
        <v/>
      </c>
      <c r="L26" s="4">
        <f>MIN(Order!$I$4,ROUND(N25*(1+Order!$H$4/12),2))</f>
        <v/>
      </c>
      <c r="M26" s="4">
        <f>MAX(0,MIN(ROUND(N25*(1+Order!$H$4/12),2)-L26,E26-(G26+J26)))</f>
        <v/>
      </c>
      <c r="N26" s="4">
        <f>MAX(0,ROUND(ROUND(N25*(1+Order!$H$4/12),2)-L26-M26,2))</f>
        <v/>
      </c>
      <c r="O26" s="4">
        <f>MIN(Order!$I$5,ROUND(Q25*(1+Order!$H$5/12),2))</f>
        <v/>
      </c>
      <c r="P26" s="4">
        <f>MAX(0,MIN(ROUND(Q25*(1+Order!$H$5/12),2)-O26,E26-(G26+J26+M26)))</f>
        <v/>
      </c>
      <c r="Q26" s="4">
        <f>MAX(0,ROUND(ROUND(Q25*(1+Order!$H$5/12),2)-O26-P26,2))</f>
        <v/>
      </c>
      <c r="R26" s="4">
        <f>MIN(Order!$I$6,ROUND(T25*(1+Order!$H$6/12),2))</f>
        <v/>
      </c>
      <c r="S26" s="4">
        <f>MAX(0,MIN(ROUND(T25*(1+Order!$H$6/12),2)-R26,E26-(G26+J26+M26+P26)))</f>
        <v/>
      </c>
      <c r="T26" s="4">
        <f>MAX(0,ROUND(ROUND(T25*(1+Order!$H$6/12),2)-R26-S26,2))</f>
        <v/>
      </c>
      <c r="U26" s="4">
        <f>MIN(Order!$I$7,ROUND(W25*(1+Order!$H$7/12),2))</f>
        <v/>
      </c>
      <c r="V26" s="4">
        <f>MAX(0,MIN(ROUND(W25*(1+Order!$H$7/12),2)-U26,E26-(G26+J26+M26+P26+S26)))</f>
        <v/>
      </c>
      <c r="W26" s="4">
        <f>MAX(0,ROUND(ROUND(W25*(1+Order!$H$7/12),2)-U26-V26,2))</f>
        <v/>
      </c>
      <c r="X26" s="4">
        <f>MIN(Order!$I$8,ROUND(Z25*(1+Order!$H$8/12),2))</f>
        <v/>
      </c>
      <c r="Y26" s="4">
        <f>MAX(0,MIN(ROUND(Z25*(1+Order!$H$8/12),2)-X26,E26-(G26+J26+M26+P26+S26+V26)))</f>
        <v/>
      </c>
      <c r="Z26" s="4">
        <f>MAX(0,ROUND(ROUND(Z25*(1+Order!$H$8/12),2)-X26-Y26,2))</f>
        <v/>
      </c>
      <c r="AA26" s="4">
        <f>MIN(Order!$I$9,ROUND(AC25*(1+Order!$H$9/12),2))</f>
        <v/>
      </c>
      <c r="AB26" s="4">
        <f>MAX(0,MIN(ROUND(AC25*(1+Order!$H$9/12),2)-AA26,E26-(G26+J26+M26+P26+S26+V26+Y26)))</f>
        <v/>
      </c>
      <c r="AC26" s="4">
        <f>MAX(0,ROUND(ROUND(AC25*(1+Order!$H$9/12),2)-AA26-AB26,2))</f>
        <v/>
      </c>
      <c r="AD26" s="4">
        <f>MIN(Order!$I$10,ROUND(AF25*(1+Order!$H$10/12),2))</f>
        <v/>
      </c>
      <c r="AE26" s="4">
        <f>MAX(0,MIN(ROUND(AF25*(1+Order!$H$10/12),2)-AD26,E26-(G26+J26+M26+P26+S26+V26+Y26+AB26)))</f>
        <v/>
      </c>
      <c r="AF26" s="4">
        <f>MAX(0,ROUND(ROUND(AF25*(1+Order!$H$10/12),2)-AD26-AE26,2))</f>
        <v/>
      </c>
      <c r="AG26" s="4">
        <f>MIN(Order!$I$11,ROUND(AI25*(1+Order!$H$11/12),2))</f>
        <v/>
      </c>
      <c r="AH26" s="4">
        <f>MAX(0,MIN(ROUND(AI25*(1+Order!$H$11/12),2)-AG26,E26-(G26+J26+M26+P26+S26+V26+Y26+AB26+AE26)))</f>
        <v/>
      </c>
      <c r="AI26" s="4">
        <f>MAX(0,ROUND(ROUND(AI25*(1+Order!$H$11/12),2)-AG26-AH26,2))</f>
        <v/>
      </c>
    </row>
    <row r="27">
      <c r="A27" t="n">
        <v>24</v>
      </c>
      <c r="B27" s="16">
        <f>EDATE('Start here'!$B$7,A27-1)</f>
        <v/>
      </c>
      <c r="C27" s="4">
        <f>H27+K27+N27+Q27+T27+W27+Z27+AC27+AF27+AI27</f>
        <v/>
      </c>
      <c r="D27" s="4">
        <f>ROUND(H26*Order!$H$2/12,2)+ROUND(K26*Order!$H$3/12,2)+ROUND(N26*Order!$H$4/12,2)+ROUND(Q26*Order!$H$5/12,2)+ROUND(T26*Order!$H$6/12,2)+ROUND(W26*Order!$H$7/12,2)+ROUND(Z26*Order!$H$8/12,2)+ROUND(AC26*Order!$H$9/12,2)+ROUND(AF26*Order!$H$10/12,2)+ROUND(AI26*Order!$H$11/12,2)</f>
        <v/>
      </c>
      <c r="E27" s="4">
        <f>MAX(0,'Start here'!$B$6-(F27+I27+L27+O27+R27+U27+X27+AA27+AD27+AG27))</f>
        <v/>
      </c>
      <c r="F27" s="4">
        <f>MIN(Order!$I$2,ROUND(H26*(1+Order!$H$2/12),2))</f>
        <v/>
      </c>
      <c r="G27" s="4">
        <f>MAX(0,MIN(ROUND(H26*(1+Order!$H$2/12),2)-F27,E27-(0)))</f>
        <v/>
      </c>
      <c r="H27" s="4">
        <f>MAX(0,ROUND(ROUND(H26*(1+Order!$H$2/12),2)-F27-G27,2))</f>
        <v/>
      </c>
      <c r="I27" s="4">
        <f>MIN(Order!$I$3,ROUND(K26*(1+Order!$H$3/12),2))</f>
        <v/>
      </c>
      <c r="J27" s="4">
        <f>MAX(0,MIN(ROUND(K26*(1+Order!$H$3/12),2)-I27,E27-(G27)))</f>
        <v/>
      </c>
      <c r="K27" s="4">
        <f>MAX(0,ROUND(ROUND(K26*(1+Order!$H$3/12),2)-I27-J27,2))</f>
        <v/>
      </c>
      <c r="L27" s="4">
        <f>MIN(Order!$I$4,ROUND(N26*(1+Order!$H$4/12),2))</f>
        <v/>
      </c>
      <c r="M27" s="4">
        <f>MAX(0,MIN(ROUND(N26*(1+Order!$H$4/12),2)-L27,E27-(G27+J27)))</f>
        <v/>
      </c>
      <c r="N27" s="4">
        <f>MAX(0,ROUND(ROUND(N26*(1+Order!$H$4/12),2)-L27-M27,2))</f>
        <v/>
      </c>
      <c r="O27" s="4">
        <f>MIN(Order!$I$5,ROUND(Q26*(1+Order!$H$5/12),2))</f>
        <v/>
      </c>
      <c r="P27" s="4">
        <f>MAX(0,MIN(ROUND(Q26*(1+Order!$H$5/12),2)-O27,E27-(G27+J27+M27)))</f>
        <v/>
      </c>
      <c r="Q27" s="4">
        <f>MAX(0,ROUND(ROUND(Q26*(1+Order!$H$5/12),2)-O27-P27,2))</f>
        <v/>
      </c>
      <c r="R27" s="4">
        <f>MIN(Order!$I$6,ROUND(T26*(1+Order!$H$6/12),2))</f>
        <v/>
      </c>
      <c r="S27" s="4">
        <f>MAX(0,MIN(ROUND(T26*(1+Order!$H$6/12),2)-R27,E27-(G27+J27+M27+P27)))</f>
        <v/>
      </c>
      <c r="T27" s="4">
        <f>MAX(0,ROUND(ROUND(T26*(1+Order!$H$6/12),2)-R27-S27,2))</f>
        <v/>
      </c>
      <c r="U27" s="4">
        <f>MIN(Order!$I$7,ROUND(W26*(1+Order!$H$7/12),2))</f>
        <v/>
      </c>
      <c r="V27" s="4">
        <f>MAX(0,MIN(ROUND(W26*(1+Order!$H$7/12),2)-U27,E27-(G27+J27+M27+P27+S27)))</f>
        <v/>
      </c>
      <c r="W27" s="4">
        <f>MAX(0,ROUND(ROUND(W26*(1+Order!$H$7/12),2)-U27-V27,2))</f>
        <v/>
      </c>
      <c r="X27" s="4">
        <f>MIN(Order!$I$8,ROUND(Z26*(1+Order!$H$8/12),2))</f>
        <v/>
      </c>
      <c r="Y27" s="4">
        <f>MAX(0,MIN(ROUND(Z26*(1+Order!$H$8/12),2)-X27,E27-(G27+J27+M27+P27+S27+V27)))</f>
        <v/>
      </c>
      <c r="Z27" s="4">
        <f>MAX(0,ROUND(ROUND(Z26*(1+Order!$H$8/12),2)-X27-Y27,2))</f>
        <v/>
      </c>
      <c r="AA27" s="4">
        <f>MIN(Order!$I$9,ROUND(AC26*(1+Order!$H$9/12),2))</f>
        <v/>
      </c>
      <c r="AB27" s="4">
        <f>MAX(0,MIN(ROUND(AC26*(1+Order!$H$9/12),2)-AA27,E27-(G27+J27+M27+P27+S27+V27+Y27)))</f>
        <v/>
      </c>
      <c r="AC27" s="4">
        <f>MAX(0,ROUND(ROUND(AC26*(1+Order!$H$9/12),2)-AA27-AB27,2))</f>
        <v/>
      </c>
      <c r="AD27" s="4">
        <f>MIN(Order!$I$10,ROUND(AF26*(1+Order!$H$10/12),2))</f>
        <v/>
      </c>
      <c r="AE27" s="4">
        <f>MAX(0,MIN(ROUND(AF26*(1+Order!$H$10/12),2)-AD27,E27-(G27+J27+M27+P27+S27+V27+Y27+AB27)))</f>
        <v/>
      </c>
      <c r="AF27" s="4">
        <f>MAX(0,ROUND(ROUND(AF26*(1+Order!$H$10/12),2)-AD27-AE27,2))</f>
        <v/>
      </c>
      <c r="AG27" s="4">
        <f>MIN(Order!$I$11,ROUND(AI26*(1+Order!$H$11/12),2))</f>
        <v/>
      </c>
      <c r="AH27" s="4">
        <f>MAX(0,MIN(ROUND(AI26*(1+Order!$H$11/12),2)-AG27,E27-(G27+J27+M27+P27+S27+V27+Y27+AB27+AE27)))</f>
        <v/>
      </c>
      <c r="AI27" s="4">
        <f>MAX(0,ROUND(ROUND(AI26*(1+Order!$H$11/12),2)-AG27-AH27,2))</f>
        <v/>
      </c>
    </row>
    <row r="28">
      <c r="A28" t="n">
        <v>25</v>
      </c>
      <c r="B28" s="16">
        <f>EDATE('Start here'!$B$7,A28-1)</f>
        <v/>
      </c>
      <c r="C28" s="4">
        <f>H28+K28+N28+Q28+T28+W28+Z28+AC28+AF28+AI28</f>
        <v/>
      </c>
      <c r="D28" s="4">
        <f>ROUND(H27*Order!$H$2/12,2)+ROUND(K27*Order!$H$3/12,2)+ROUND(N27*Order!$H$4/12,2)+ROUND(Q27*Order!$H$5/12,2)+ROUND(T27*Order!$H$6/12,2)+ROUND(W27*Order!$H$7/12,2)+ROUND(Z27*Order!$H$8/12,2)+ROUND(AC27*Order!$H$9/12,2)+ROUND(AF27*Order!$H$10/12,2)+ROUND(AI27*Order!$H$11/12,2)</f>
        <v/>
      </c>
      <c r="E28" s="4">
        <f>MAX(0,'Start here'!$B$6-(F28+I28+L28+O28+R28+U28+X28+AA28+AD28+AG28))</f>
        <v/>
      </c>
      <c r="F28" s="4">
        <f>MIN(Order!$I$2,ROUND(H27*(1+Order!$H$2/12),2))</f>
        <v/>
      </c>
      <c r="G28" s="4">
        <f>MAX(0,MIN(ROUND(H27*(1+Order!$H$2/12),2)-F28,E28-(0)))</f>
        <v/>
      </c>
      <c r="H28" s="4">
        <f>MAX(0,ROUND(ROUND(H27*(1+Order!$H$2/12),2)-F28-G28,2))</f>
        <v/>
      </c>
      <c r="I28" s="4">
        <f>MIN(Order!$I$3,ROUND(K27*(1+Order!$H$3/12),2))</f>
        <v/>
      </c>
      <c r="J28" s="4">
        <f>MAX(0,MIN(ROUND(K27*(1+Order!$H$3/12),2)-I28,E28-(G28)))</f>
        <v/>
      </c>
      <c r="K28" s="4">
        <f>MAX(0,ROUND(ROUND(K27*(1+Order!$H$3/12),2)-I28-J28,2))</f>
        <v/>
      </c>
      <c r="L28" s="4">
        <f>MIN(Order!$I$4,ROUND(N27*(1+Order!$H$4/12),2))</f>
        <v/>
      </c>
      <c r="M28" s="4">
        <f>MAX(0,MIN(ROUND(N27*(1+Order!$H$4/12),2)-L28,E28-(G28+J28)))</f>
        <v/>
      </c>
      <c r="N28" s="4">
        <f>MAX(0,ROUND(ROUND(N27*(1+Order!$H$4/12),2)-L28-M28,2))</f>
        <v/>
      </c>
      <c r="O28" s="4">
        <f>MIN(Order!$I$5,ROUND(Q27*(1+Order!$H$5/12),2))</f>
        <v/>
      </c>
      <c r="P28" s="4">
        <f>MAX(0,MIN(ROUND(Q27*(1+Order!$H$5/12),2)-O28,E28-(G28+J28+M28)))</f>
        <v/>
      </c>
      <c r="Q28" s="4">
        <f>MAX(0,ROUND(ROUND(Q27*(1+Order!$H$5/12),2)-O28-P28,2))</f>
        <v/>
      </c>
      <c r="R28" s="4">
        <f>MIN(Order!$I$6,ROUND(T27*(1+Order!$H$6/12),2))</f>
        <v/>
      </c>
      <c r="S28" s="4">
        <f>MAX(0,MIN(ROUND(T27*(1+Order!$H$6/12),2)-R28,E28-(G28+J28+M28+P28)))</f>
        <v/>
      </c>
      <c r="T28" s="4">
        <f>MAX(0,ROUND(ROUND(T27*(1+Order!$H$6/12),2)-R28-S28,2))</f>
        <v/>
      </c>
      <c r="U28" s="4">
        <f>MIN(Order!$I$7,ROUND(W27*(1+Order!$H$7/12),2))</f>
        <v/>
      </c>
      <c r="V28" s="4">
        <f>MAX(0,MIN(ROUND(W27*(1+Order!$H$7/12),2)-U28,E28-(G28+J28+M28+P28+S28)))</f>
        <v/>
      </c>
      <c r="W28" s="4">
        <f>MAX(0,ROUND(ROUND(W27*(1+Order!$H$7/12),2)-U28-V28,2))</f>
        <v/>
      </c>
      <c r="X28" s="4">
        <f>MIN(Order!$I$8,ROUND(Z27*(1+Order!$H$8/12),2))</f>
        <v/>
      </c>
      <c r="Y28" s="4">
        <f>MAX(0,MIN(ROUND(Z27*(1+Order!$H$8/12),2)-X28,E28-(G28+J28+M28+P28+S28+V28)))</f>
        <v/>
      </c>
      <c r="Z28" s="4">
        <f>MAX(0,ROUND(ROUND(Z27*(1+Order!$H$8/12),2)-X28-Y28,2))</f>
        <v/>
      </c>
      <c r="AA28" s="4">
        <f>MIN(Order!$I$9,ROUND(AC27*(1+Order!$H$9/12),2))</f>
        <v/>
      </c>
      <c r="AB28" s="4">
        <f>MAX(0,MIN(ROUND(AC27*(1+Order!$H$9/12),2)-AA28,E28-(G28+J28+M28+P28+S28+V28+Y28)))</f>
        <v/>
      </c>
      <c r="AC28" s="4">
        <f>MAX(0,ROUND(ROUND(AC27*(1+Order!$H$9/12),2)-AA28-AB28,2))</f>
        <v/>
      </c>
      <c r="AD28" s="4">
        <f>MIN(Order!$I$10,ROUND(AF27*(1+Order!$H$10/12),2))</f>
        <v/>
      </c>
      <c r="AE28" s="4">
        <f>MAX(0,MIN(ROUND(AF27*(1+Order!$H$10/12),2)-AD28,E28-(G28+J28+M28+P28+S28+V28+Y28+AB28)))</f>
        <v/>
      </c>
      <c r="AF28" s="4">
        <f>MAX(0,ROUND(ROUND(AF27*(1+Order!$H$10/12),2)-AD28-AE28,2))</f>
        <v/>
      </c>
      <c r="AG28" s="4">
        <f>MIN(Order!$I$11,ROUND(AI27*(1+Order!$H$11/12),2))</f>
        <v/>
      </c>
      <c r="AH28" s="4">
        <f>MAX(0,MIN(ROUND(AI27*(1+Order!$H$11/12),2)-AG28,E28-(G28+J28+M28+P28+S28+V28+Y28+AB28+AE28)))</f>
        <v/>
      </c>
      <c r="AI28" s="4">
        <f>MAX(0,ROUND(ROUND(AI27*(1+Order!$H$11/12),2)-AG28-AH28,2))</f>
        <v/>
      </c>
    </row>
    <row r="29">
      <c r="A29" t="n">
        <v>26</v>
      </c>
      <c r="B29" s="16">
        <f>EDATE('Start here'!$B$7,A29-1)</f>
        <v/>
      </c>
      <c r="C29" s="4">
        <f>H29+K29+N29+Q29+T29+W29+Z29+AC29+AF29+AI29</f>
        <v/>
      </c>
      <c r="D29" s="4">
        <f>ROUND(H28*Order!$H$2/12,2)+ROUND(K28*Order!$H$3/12,2)+ROUND(N28*Order!$H$4/12,2)+ROUND(Q28*Order!$H$5/12,2)+ROUND(T28*Order!$H$6/12,2)+ROUND(W28*Order!$H$7/12,2)+ROUND(Z28*Order!$H$8/12,2)+ROUND(AC28*Order!$H$9/12,2)+ROUND(AF28*Order!$H$10/12,2)+ROUND(AI28*Order!$H$11/12,2)</f>
        <v/>
      </c>
      <c r="E29" s="4">
        <f>MAX(0,'Start here'!$B$6-(F29+I29+L29+O29+R29+U29+X29+AA29+AD29+AG29))</f>
        <v/>
      </c>
      <c r="F29" s="4">
        <f>MIN(Order!$I$2,ROUND(H28*(1+Order!$H$2/12),2))</f>
        <v/>
      </c>
      <c r="G29" s="4">
        <f>MAX(0,MIN(ROUND(H28*(1+Order!$H$2/12),2)-F29,E29-(0)))</f>
        <v/>
      </c>
      <c r="H29" s="4">
        <f>MAX(0,ROUND(ROUND(H28*(1+Order!$H$2/12),2)-F29-G29,2))</f>
        <v/>
      </c>
      <c r="I29" s="4">
        <f>MIN(Order!$I$3,ROUND(K28*(1+Order!$H$3/12),2))</f>
        <v/>
      </c>
      <c r="J29" s="4">
        <f>MAX(0,MIN(ROUND(K28*(1+Order!$H$3/12),2)-I29,E29-(G29)))</f>
        <v/>
      </c>
      <c r="K29" s="4">
        <f>MAX(0,ROUND(ROUND(K28*(1+Order!$H$3/12),2)-I29-J29,2))</f>
        <v/>
      </c>
      <c r="L29" s="4">
        <f>MIN(Order!$I$4,ROUND(N28*(1+Order!$H$4/12),2))</f>
        <v/>
      </c>
      <c r="M29" s="4">
        <f>MAX(0,MIN(ROUND(N28*(1+Order!$H$4/12),2)-L29,E29-(G29+J29)))</f>
        <v/>
      </c>
      <c r="N29" s="4">
        <f>MAX(0,ROUND(ROUND(N28*(1+Order!$H$4/12),2)-L29-M29,2))</f>
        <v/>
      </c>
      <c r="O29" s="4">
        <f>MIN(Order!$I$5,ROUND(Q28*(1+Order!$H$5/12),2))</f>
        <v/>
      </c>
      <c r="P29" s="4">
        <f>MAX(0,MIN(ROUND(Q28*(1+Order!$H$5/12),2)-O29,E29-(G29+J29+M29)))</f>
        <v/>
      </c>
      <c r="Q29" s="4">
        <f>MAX(0,ROUND(ROUND(Q28*(1+Order!$H$5/12),2)-O29-P29,2))</f>
        <v/>
      </c>
      <c r="R29" s="4">
        <f>MIN(Order!$I$6,ROUND(T28*(1+Order!$H$6/12),2))</f>
        <v/>
      </c>
      <c r="S29" s="4">
        <f>MAX(0,MIN(ROUND(T28*(1+Order!$H$6/12),2)-R29,E29-(G29+J29+M29+P29)))</f>
        <v/>
      </c>
      <c r="T29" s="4">
        <f>MAX(0,ROUND(ROUND(T28*(1+Order!$H$6/12),2)-R29-S29,2))</f>
        <v/>
      </c>
      <c r="U29" s="4">
        <f>MIN(Order!$I$7,ROUND(W28*(1+Order!$H$7/12),2))</f>
        <v/>
      </c>
      <c r="V29" s="4">
        <f>MAX(0,MIN(ROUND(W28*(1+Order!$H$7/12),2)-U29,E29-(G29+J29+M29+P29+S29)))</f>
        <v/>
      </c>
      <c r="W29" s="4">
        <f>MAX(0,ROUND(ROUND(W28*(1+Order!$H$7/12),2)-U29-V29,2))</f>
        <v/>
      </c>
      <c r="X29" s="4">
        <f>MIN(Order!$I$8,ROUND(Z28*(1+Order!$H$8/12),2))</f>
        <v/>
      </c>
      <c r="Y29" s="4">
        <f>MAX(0,MIN(ROUND(Z28*(1+Order!$H$8/12),2)-X29,E29-(G29+J29+M29+P29+S29+V29)))</f>
        <v/>
      </c>
      <c r="Z29" s="4">
        <f>MAX(0,ROUND(ROUND(Z28*(1+Order!$H$8/12),2)-X29-Y29,2))</f>
        <v/>
      </c>
      <c r="AA29" s="4">
        <f>MIN(Order!$I$9,ROUND(AC28*(1+Order!$H$9/12),2))</f>
        <v/>
      </c>
      <c r="AB29" s="4">
        <f>MAX(0,MIN(ROUND(AC28*(1+Order!$H$9/12),2)-AA29,E29-(G29+J29+M29+P29+S29+V29+Y29)))</f>
        <v/>
      </c>
      <c r="AC29" s="4">
        <f>MAX(0,ROUND(ROUND(AC28*(1+Order!$H$9/12),2)-AA29-AB29,2))</f>
        <v/>
      </c>
      <c r="AD29" s="4">
        <f>MIN(Order!$I$10,ROUND(AF28*(1+Order!$H$10/12),2))</f>
        <v/>
      </c>
      <c r="AE29" s="4">
        <f>MAX(0,MIN(ROUND(AF28*(1+Order!$H$10/12),2)-AD29,E29-(G29+J29+M29+P29+S29+V29+Y29+AB29)))</f>
        <v/>
      </c>
      <c r="AF29" s="4">
        <f>MAX(0,ROUND(ROUND(AF28*(1+Order!$H$10/12),2)-AD29-AE29,2))</f>
        <v/>
      </c>
      <c r="AG29" s="4">
        <f>MIN(Order!$I$11,ROUND(AI28*(1+Order!$H$11/12),2))</f>
        <v/>
      </c>
      <c r="AH29" s="4">
        <f>MAX(0,MIN(ROUND(AI28*(1+Order!$H$11/12),2)-AG29,E29-(G29+J29+M29+P29+S29+V29+Y29+AB29+AE29)))</f>
        <v/>
      </c>
      <c r="AI29" s="4">
        <f>MAX(0,ROUND(ROUND(AI28*(1+Order!$H$11/12),2)-AG29-AH29,2))</f>
        <v/>
      </c>
    </row>
    <row r="30">
      <c r="A30" t="n">
        <v>27</v>
      </c>
      <c r="B30" s="16">
        <f>EDATE('Start here'!$B$7,A30-1)</f>
        <v/>
      </c>
      <c r="C30" s="4">
        <f>H30+K30+N30+Q30+T30+W30+Z30+AC30+AF30+AI30</f>
        <v/>
      </c>
      <c r="D30" s="4">
        <f>ROUND(H29*Order!$H$2/12,2)+ROUND(K29*Order!$H$3/12,2)+ROUND(N29*Order!$H$4/12,2)+ROUND(Q29*Order!$H$5/12,2)+ROUND(T29*Order!$H$6/12,2)+ROUND(W29*Order!$H$7/12,2)+ROUND(Z29*Order!$H$8/12,2)+ROUND(AC29*Order!$H$9/12,2)+ROUND(AF29*Order!$H$10/12,2)+ROUND(AI29*Order!$H$11/12,2)</f>
        <v/>
      </c>
      <c r="E30" s="4">
        <f>MAX(0,'Start here'!$B$6-(F30+I30+L30+O30+R30+U30+X30+AA30+AD30+AG30))</f>
        <v/>
      </c>
      <c r="F30" s="4">
        <f>MIN(Order!$I$2,ROUND(H29*(1+Order!$H$2/12),2))</f>
        <v/>
      </c>
      <c r="G30" s="4">
        <f>MAX(0,MIN(ROUND(H29*(1+Order!$H$2/12),2)-F30,E30-(0)))</f>
        <v/>
      </c>
      <c r="H30" s="4">
        <f>MAX(0,ROUND(ROUND(H29*(1+Order!$H$2/12),2)-F30-G30,2))</f>
        <v/>
      </c>
      <c r="I30" s="4">
        <f>MIN(Order!$I$3,ROUND(K29*(1+Order!$H$3/12),2))</f>
        <v/>
      </c>
      <c r="J30" s="4">
        <f>MAX(0,MIN(ROUND(K29*(1+Order!$H$3/12),2)-I30,E30-(G30)))</f>
        <v/>
      </c>
      <c r="K30" s="4">
        <f>MAX(0,ROUND(ROUND(K29*(1+Order!$H$3/12),2)-I30-J30,2))</f>
        <v/>
      </c>
      <c r="L30" s="4">
        <f>MIN(Order!$I$4,ROUND(N29*(1+Order!$H$4/12),2))</f>
        <v/>
      </c>
      <c r="M30" s="4">
        <f>MAX(0,MIN(ROUND(N29*(1+Order!$H$4/12),2)-L30,E30-(G30+J30)))</f>
        <v/>
      </c>
      <c r="N30" s="4">
        <f>MAX(0,ROUND(ROUND(N29*(1+Order!$H$4/12),2)-L30-M30,2))</f>
        <v/>
      </c>
      <c r="O30" s="4">
        <f>MIN(Order!$I$5,ROUND(Q29*(1+Order!$H$5/12),2))</f>
        <v/>
      </c>
      <c r="P30" s="4">
        <f>MAX(0,MIN(ROUND(Q29*(1+Order!$H$5/12),2)-O30,E30-(G30+J30+M30)))</f>
        <v/>
      </c>
      <c r="Q30" s="4">
        <f>MAX(0,ROUND(ROUND(Q29*(1+Order!$H$5/12),2)-O30-P30,2))</f>
        <v/>
      </c>
      <c r="R30" s="4">
        <f>MIN(Order!$I$6,ROUND(T29*(1+Order!$H$6/12),2))</f>
        <v/>
      </c>
      <c r="S30" s="4">
        <f>MAX(0,MIN(ROUND(T29*(1+Order!$H$6/12),2)-R30,E30-(G30+J30+M30+P30)))</f>
        <v/>
      </c>
      <c r="T30" s="4">
        <f>MAX(0,ROUND(ROUND(T29*(1+Order!$H$6/12),2)-R30-S30,2))</f>
        <v/>
      </c>
      <c r="U30" s="4">
        <f>MIN(Order!$I$7,ROUND(W29*(1+Order!$H$7/12),2))</f>
        <v/>
      </c>
      <c r="V30" s="4">
        <f>MAX(0,MIN(ROUND(W29*(1+Order!$H$7/12),2)-U30,E30-(G30+J30+M30+P30+S30)))</f>
        <v/>
      </c>
      <c r="W30" s="4">
        <f>MAX(0,ROUND(ROUND(W29*(1+Order!$H$7/12),2)-U30-V30,2))</f>
        <v/>
      </c>
      <c r="X30" s="4">
        <f>MIN(Order!$I$8,ROUND(Z29*(1+Order!$H$8/12),2))</f>
        <v/>
      </c>
      <c r="Y30" s="4">
        <f>MAX(0,MIN(ROUND(Z29*(1+Order!$H$8/12),2)-X30,E30-(G30+J30+M30+P30+S30+V30)))</f>
        <v/>
      </c>
      <c r="Z30" s="4">
        <f>MAX(0,ROUND(ROUND(Z29*(1+Order!$H$8/12),2)-X30-Y30,2))</f>
        <v/>
      </c>
      <c r="AA30" s="4">
        <f>MIN(Order!$I$9,ROUND(AC29*(1+Order!$H$9/12),2))</f>
        <v/>
      </c>
      <c r="AB30" s="4">
        <f>MAX(0,MIN(ROUND(AC29*(1+Order!$H$9/12),2)-AA30,E30-(G30+J30+M30+P30+S30+V30+Y30)))</f>
        <v/>
      </c>
      <c r="AC30" s="4">
        <f>MAX(0,ROUND(ROUND(AC29*(1+Order!$H$9/12),2)-AA30-AB30,2))</f>
        <v/>
      </c>
      <c r="AD30" s="4">
        <f>MIN(Order!$I$10,ROUND(AF29*(1+Order!$H$10/12),2))</f>
        <v/>
      </c>
      <c r="AE30" s="4">
        <f>MAX(0,MIN(ROUND(AF29*(1+Order!$H$10/12),2)-AD30,E30-(G30+J30+M30+P30+S30+V30+Y30+AB30)))</f>
        <v/>
      </c>
      <c r="AF30" s="4">
        <f>MAX(0,ROUND(ROUND(AF29*(1+Order!$H$10/12),2)-AD30-AE30,2))</f>
        <v/>
      </c>
      <c r="AG30" s="4">
        <f>MIN(Order!$I$11,ROUND(AI29*(1+Order!$H$11/12),2))</f>
        <v/>
      </c>
      <c r="AH30" s="4">
        <f>MAX(0,MIN(ROUND(AI29*(1+Order!$H$11/12),2)-AG30,E30-(G30+J30+M30+P30+S30+V30+Y30+AB30+AE30)))</f>
        <v/>
      </c>
      <c r="AI30" s="4">
        <f>MAX(0,ROUND(ROUND(AI29*(1+Order!$H$11/12),2)-AG30-AH30,2))</f>
        <v/>
      </c>
    </row>
    <row r="31">
      <c r="A31" t="n">
        <v>28</v>
      </c>
      <c r="B31" s="16">
        <f>EDATE('Start here'!$B$7,A31-1)</f>
        <v/>
      </c>
      <c r="C31" s="4">
        <f>H31+K31+N31+Q31+T31+W31+Z31+AC31+AF31+AI31</f>
        <v/>
      </c>
      <c r="D31" s="4">
        <f>ROUND(H30*Order!$H$2/12,2)+ROUND(K30*Order!$H$3/12,2)+ROUND(N30*Order!$H$4/12,2)+ROUND(Q30*Order!$H$5/12,2)+ROUND(T30*Order!$H$6/12,2)+ROUND(W30*Order!$H$7/12,2)+ROUND(Z30*Order!$H$8/12,2)+ROUND(AC30*Order!$H$9/12,2)+ROUND(AF30*Order!$H$10/12,2)+ROUND(AI30*Order!$H$11/12,2)</f>
        <v/>
      </c>
      <c r="E31" s="4">
        <f>MAX(0,'Start here'!$B$6-(F31+I31+L31+O31+R31+U31+X31+AA31+AD31+AG31))</f>
        <v/>
      </c>
      <c r="F31" s="4">
        <f>MIN(Order!$I$2,ROUND(H30*(1+Order!$H$2/12),2))</f>
        <v/>
      </c>
      <c r="G31" s="4">
        <f>MAX(0,MIN(ROUND(H30*(1+Order!$H$2/12),2)-F31,E31-(0)))</f>
        <v/>
      </c>
      <c r="H31" s="4">
        <f>MAX(0,ROUND(ROUND(H30*(1+Order!$H$2/12),2)-F31-G31,2))</f>
        <v/>
      </c>
      <c r="I31" s="4">
        <f>MIN(Order!$I$3,ROUND(K30*(1+Order!$H$3/12),2))</f>
        <v/>
      </c>
      <c r="J31" s="4">
        <f>MAX(0,MIN(ROUND(K30*(1+Order!$H$3/12),2)-I31,E31-(G31)))</f>
        <v/>
      </c>
      <c r="K31" s="4">
        <f>MAX(0,ROUND(ROUND(K30*(1+Order!$H$3/12),2)-I31-J31,2))</f>
        <v/>
      </c>
      <c r="L31" s="4">
        <f>MIN(Order!$I$4,ROUND(N30*(1+Order!$H$4/12),2))</f>
        <v/>
      </c>
      <c r="M31" s="4">
        <f>MAX(0,MIN(ROUND(N30*(1+Order!$H$4/12),2)-L31,E31-(G31+J31)))</f>
        <v/>
      </c>
      <c r="N31" s="4">
        <f>MAX(0,ROUND(ROUND(N30*(1+Order!$H$4/12),2)-L31-M31,2))</f>
        <v/>
      </c>
      <c r="O31" s="4">
        <f>MIN(Order!$I$5,ROUND(Q30*(1+Order!$H$5/12),2))</f>
        <v/>
      </c>
      <c r="P31" s="4">
        <f>MAX(0,MIN(ROUND(Q30*(1+Order!$H$5/12),2)-O31,E31-(G31+J31+M31)))</f>
        <v/>
      </c>
      <c r="Q31" s="4">
        <f>MAX(0,ROUND(ROUND(Q30*(1+Order!$H$5/12),2)-O31-P31,2))</f>
        <v/>
      </c>
      <c r="R31" s="4">
        <f>MIN(Order!$I$6,ROUND(T30*(1+Order!$H$6/12),2))</f>
        <v/>
      </c>
      <c r="S31" s="4">
        <f>MAX(0,MIN(ROUND(T30*(1+Order!$H$6/12),2)-R31,E31-(G31+J31+M31+P31)))</f>
        <v/>
      </c>
      <c r="T31" s="4">
        <f>MAX(0,ROUND(ROUND(T30*(1+Order!$H$6/12),2)-R31-S31,2))</f>
        <v/>
      </c>
      <c r="U31" s="4">
        <f>MIN(Order!$I$7,ROUND(W30*(1+Order!$H$7/12),2))</f>
        <v/>
      </c>
      <c r="V31" s="4">
        <f>MAX(0,MIN(ROUND(W30*(1+Order!$H$7/12),2)-U31,E31-(G31+J31+M31+P31+S31)))</f>
        <v/>
      </c>
      <c r="W31" s="4">
        <f>MAX(0,ROUND(ROUND(W30*(1+Order!$H$7/12),2)-U31-V31,2))</f>
        <v/>
      </c>
      <c r="X31" s="4">
        <f>MIN(Order!$I$8,ROUND(Z30*(1+Order!$H$8/12),2))</f>
        <v/>
      </c>
      <c r="Y31" s="4">
        <f>MAX(0,MIN(ROUND(Z30*(1+Order!$H$8/12),2)-X31,E31-(G31+J31+M31+P31+S31+V31)))</f>
        <v/>
      </c>
      <c r="Z31" s="4">
        <f>MAX(0,ROUND(ROUND(Z30*(1+Order!$H$8/12),2)-X31-Y31,2))</f>
        <v/>
      </c>
      <c r="AA31" s="4">
        <f>MIN(Order!$I$9,ROUND(AC30*(1+Order!$H$9/12),2))</f>
        <v/>
      </c>
      <c r="AB31" s="4">
        <f>MAX(0,MIN(ROUND(AC30*(1+Order!$H$9/12),2)-AA31,E31-(G31+J31+M31+P31+S31+V31+Y31)))</f>
        <v/>
      </c>
      <c r="AC31" s="4">
        <f>MAX(0,ROUND(ROUND(AC30*(1+Order!$H$9/12),2)-AA31-AB31,2))</f>
        <v/>
      </c>
      <c r="AD31" s="4">
        <f>MIN(Order!$I$10,ROUND(AF30*(1+Order!$H$10/12),2))</f>
        <v/>
      </c>
      <c r="AE31" s="4">
        <f>MAX(0,MIN(ROUND(AF30*(1+Order!$H$10/12),2)-AD31,E31-(G31+J31+M31+P31+S31+V31+Y31+AB31)))</f>
        <v/>
      </c>
      <c r="AF31" s="4">
        <f>MAX(0,ROUND(ROUND(AF30*(1+Order!$H$10/12),2)-AD31-AE31,2))</f>
        <v/>
      </c>
      <c r="AG31" s="4">
        <f>MIN(Order!$I$11,ROUND(AI30*(1+Order!$H$11/12),2))</f>
        <v/>
      </c>
      <c r="AH31" s="4">
        <f>MAX(0,MIN(ROUND(AI30*(1+Order!$H$11/12),2)-AG31,E31-(G31+J31+M31+P31+S31+V31+Y31+AB31+AE31)))</f>
        <v/>
      </c>
      <c r="AI31" s="4">
        <f>MAX(0,ROUND(ROUND(AI30*(1+Order!$H$11/12),2)-AG31-AH31,2))</f>
        <v/>
      </c>
    </row>
    <row r="32">
      <c r="A32" t="n">
        <v>29</v>
      </c>
      <c r="B32" s="16">
        <f>EDATE('Start here'!$B$7,A32-1)</f>
        <v/>
      </c>
      <c r="C32" s="4">
        <f>H32+K32+N32+Q32+T32+W32+Z32+AC32+AF32+AI32</f>
        <v/>
      </c>
      <c r="D32" s="4">
        <f>ROUND(H31*Order!$H$2/12,2)+ROUND(K31*Order!$H$3/12,2)+ROUND(N31*Order!$H$4/12,2)+ROUND(Q31*Order!$H$5/12,2)+ROUND(T31*Order!$H$6/12,2)+ROUND(W31*Order!$H$7/12,2)+ROUND(Z31*Order!$H$8/12,2)+ROUND(AC31*Order!$H$9/12,2)+ROUND(AF31*Order!$H$10/12,2)+ROUND(AI31*Order!$H$11/12,2)</f>
        <v/>
      </c>
      <c r="E32" s="4">
        <f>MAX(0,'Start here'!$B$6-(F32+I32+L32+O32+R32+U32+X32+AA32+AD32+AG32))</f>
        <v/>
      </c>
      <c r="F32" s="4">
        <f>MIN(Order!$I$2,ROUND(H31*(1+Order!$H$2/12),2))</f>
        <v/>
      </c>
      <c r="G32" s="4">
        <f>MAX(0,MIN(ROUND(H31*(1+Order!$H$2/12),2)-F32,E32-(0)))</f>
        <v/>
      </c>
      <c r="H32" s="4">
        <f>MAX(0,ROUND(ROUND(H31*(1+Order!$H$2/12),2)-F32-G32,2))</f>
        <v/>
      </c>
      <c r="I32" s="4">
        <f>MIN(Order!$I$3,ROUND(K31*(1+Order!$H$3/12),2))</f>
        <v/>
      </c>
      <c r="J32" s="4">
        <f>MAX(0,MIN(ROUND(K31*(1+Order!$H$3/12),2)-I32,E32-(G32)))</f>
        <v/>
      </c>
      <c r="K32" s="4">
        <f>MAX(0,ROUND(ROUND(K31*(1+Order!$H$3/12),2)-I32-J32,2))</f>
        <v/>
      </c>
      <c r="L32" s="4">
        <f>MIN(Order!$I$4,ROUND(N31*(1+Order!$H$4/12),2))</f>
        <v/>
      </c>
      <c r="M32" s="4">
        <f>MAX(0,MIN(ROUND(N31*(1+Order!$H$4/12),2)-L32,E32-(G32+J32)))</f>
        <v/>
      </c>
      <c r="N32" s="4">
        <f>MAX(0,ROUND(ROUND(N31*(1+Order!$H$4/12),2)-L32-M32,2))</f>
        <v/>
      </c>
      <c r="O32" s="4">
        <f>MIN(Order!$I$5,ROUND(Q31*(1+Order!$H$5/12),2))</f>
        <v/>
      </c>
      <c r="P32" s="4">
        <f>MAX(0,MIN(ROUND(Q31*(1+Order!$H$5/12),2)-O32,E32-(G32+J32+M32)))</f>
        <v/>
      </c>
      <c r="Q32" s="4">
        <f>MAX(0,ROUND(ROUND(Q31*(1+Order!$H$5/12),2)-O32-P32,2))</f>
        <v/>
      </c>
      <c r="R32" s="4">
        <f>MIN(Order!$I$6,ROUND(T31*(1+Order!$H$6/12),2))</f>
        <v/>
      </c>
      <c r="S32" s="4">
        <f>MAX(0,MIN(ROUND(T31*(1+Order!$H$6/12),2)-R32,E32-(G32+J32+M32+P32)))</f>
        <v/>
      </c>
      <c r="T32" s="4">
        <f>MAX(0,ROUND(ROUND(T31*(1+Order!$H$6/12),2)-R32-S32,2))</f>
        <v/>
      </c>
      <c r="U32" s="4">
        <f>MIN(Order!$I$7,ROUND(W31*(1+Order!$H$7/12),2))</f>
        <v/>
      </c>
      <c r="V32" s="4">
        <f>MAX(0,MIN(ROUND(W31*(1+Order!$H$7/12),2)-U32,E32-(G32+J32+M32+P32+S32)))</f>
        <v/>
      </c>
      <c r="W32" s="4">
        <f>MAX(0,ROUND(ROUND(W31*(1+Order!$H$7/12),2)-U32-V32,2))</f>
        <v/>
      </c>
      <c r="X32" s="4">
        <f>MIN(Order!$I$8,ROUND(Z31*(1+Order!$H$8/12),2))</f>
        <v/>
      </c>
      <c r="Y32" s="4">
        <f>MAX(0,MIN(ROUND(Z31*(1+Order!$H$8/12),2)-X32,E32-(G32+J32+M32+P32+S32+V32)))</f>
        <v/>
      </c>
      <c r="Z32" s="4">
        <f>MAX(0,ROUND(ROUND(Z31*(1+Order!$H$8/12),2)-X32-Y32,2))</f>
        <v/>
      </c>
      <c r="AA32" s="4">
        <f>MIN(Order!$I$9,ROUND(AC31*(1+Order!$H$9/12),2))</f>
        <v/>
      </c>
      <c r="AB32" s="4">
        <f>MAX(0,MIN(ROUND(AC31*(1+Order!$H$9/12),2)-AA32,E32-(G32+J32+M32+P32+S32+V32+Y32)))</f>
        <v/>
      </c>
      <c r="AC32" s="4">
        <f>MAX(0,ROUND(ROUND(AC31*(1+Order!$H$9/12),2)-AA32-AB32,2))</f>
        <v/>
      </c>
      <c r="AD32" s="4">
        <f>MIN(Order!$I$10,ROUND(AF31*(1+Order!$H$10/12),2))</f>
        <v/>
      </c>
      <c r="AE32" s="4">
        <f>MAX(0,MIN(ROUND(AF31*(1+Order!$H$10/12),2)-AD32,E32-(G32+J32+M32+P32+S32+V32+Y32+AB32)))</f>
        <v/>
      </c>
      <c r="AF32" s="4">
        <f>MAX(0,ROUND(ROUND(AF31*(1+Order!$H$10/12),2)-AD32-AE32,2))</f>
        <v/>
      </c>
      <c r="AG32" s="4">
        <f>MIN(Order!$I$11,ROUND(AI31*(1+Order!$H$11/12),2))</f>
        <v/>
      </c>
      <c r="AH32" s="4">
        <f>MAX(0,MIN(ROUND(AI31*(1+Order!$H$11/12),2)-AG32,E32-(G32+J32+M32+P32+S32+V32+Y32+AB32+AE32)))</f>
        <v/>
      </c>
      <c r="AI32" s="4">
        <f>MAX(0,ROUND(ROUND(AI31*(1+Order!$H$11/12),2)-AG32-AH32,2))</f>
        <v/>
      </c>
    </row>
    <row r="33">
      <c r="A33" t="n">
        <v>30</v>
      </c>
      <c r="B33" s="16">
        <f>EDATE('Start here'!$B$7,A33-1)</f>
        <v/>
      </c>
      <c r="C33" s="4">
        <f>H33+K33+N33+Q33+T33+W33+Z33+AC33+AF33+AI33</f>
        <v/>
      </c>
      <c r="D33" s="4">
        <f>ROUND(H32*Order!$H$2/12,2)+ROUND(K32*Order!$H$3/12,2)+ROUND(N32*Order!$H$4/12,2)+ROUND(Q32*Order!$H$5/12,2)+ROUND(T32*Order!$H$6/12,2)+ROUND(W32*Order!$H$7/12,2)+ROUND(Z32*Order!$H$8/12,2)+ROUND(AC32*Order!$H$9/12,2)+ROUND(AF32*Order!$H$10/12,2)+ROUND(AI32*Order!$H$11/12,2)</f>
        <v/>
      </c>
      <c r="E33" s="4">
        <f>MAX(0,'Start here'!$B$6-(F33+I33+L33+O33+R33+U33+X33+AA33+AD33+AG33))</f>
        <v/>
      </c>
      <c r="F33" s="4">
        <f>MIN(Order!$I$2,ROUND(H32*(1+Order!$H$2/12),2))</f>
        <v/>
      </c>
      <c r="G33" s="4">
        <f>MAX(0,MIN(ROUND(H32*(1+Order!$H$2/12),2)-F33,E33-(0)))</f>
        <v/>
      </c>
      <c r="H33" s="4">
        <f>MAX(0,ROUND(ROUND(H32*(1+Order!$H$2/12),2)-F33-G33,2))</f>
        <v/>
      </c>
      <c r="I33" s="4">
        <f>MIN(Order!$I$3,ROUND(K32*(1+Order!$H$3/12),2))</f>
        <v/>
      </c>
      <c r="J33" s="4">
        <f>MAX(0,MIN(ROUND(K32*(1+Order!$H$3/12),2)-I33,E33-(G33)))</f>
        <v/>
      </c>
      <c r="K33" s="4">
        <f>MAX(0,ROUND(ROUND(K32*(1+Order!$H$3/12),2)-I33-J33,2))</f>
        <v/>
      </c>
      <c r="L33" s="4">
        <f>MIN(Order!$I$4,ROUND(N32*(1+Order!$H$4/12),2))</f>
        <v/>
      </c>
      <c r="M33" s="4">
        <f>MAX(0,MIN(ROUND(N32*(1+Order!$H$4/12),2)-L33,E33-(G33+J33)))</f>
        <v/>
      </c>
      <c r="N33" s="4">
        <f>MAX(0,ROUND(ROUND(N32*(1+Order!$H$4/12),2)-L33-M33,2))</f>
        <v/>
      </c>
      <c r="O33" s="4">
        <f>MIN(Order!$I$5,ROUND(Q32*(1+Order!$H$5/12),2))</f>
        <v/>
      </c>
      <c r="P33" s="4">
        <f>MAX(0,MIN(ROUND(Q32*(1+Order!$H$5/12),2)-O33,E33-(G33+J33+M33)))</f>
        <v/>
      </c>
      <c r="Q33" s="4">
        <f>MAX(0,ROUND(ROUND(Q32*(1+Order!$H$5/12),2)-O33-P33,2))</f>
        <v/>
      </c>
      <c r="R33" s="4">
        <f>MIN(Order!$I$6,ROUND(T32*(1+Order!$H$6/12),2))</f>
        <v/>
      </c>
      <c r="S33" s="4">
        <f>MAX(0,MIN(ROUND(T32*(1+Order!$H$6/12),2)-R33,E33-(G33+J33+M33+P33)))</f>
        <v/>
      </c>
      <c r="T33" s="4">
        <f>MAX(0,ROUND(ROUND(T32*(1+Order!$H$6/12),2)-R33-S33,2))</f>
        <v/>
      </c>
      <c r="U33" s="4">
        <f>MIN(Order!$I$7,ROUND(W32*(1+Order!$H$7/12),2))</f>
        <v/>
      </c>
      <c r="V33" s="4">
        <f>MAX(0,MIN(ROUND(W32*(1+Order!$H$7/12),2)-U33,E33-(G33+J33+M33+P33+S33)))</f>
        <v/>
      </c>
      <c r="W33" s="4">
        <f>MAX(0,ROUND(ROUND(W32*(1+Order!$H$7/12),2)-U33-V33,2))</f>
        <v/>
      </c>
      <c r="X33" s="4">
        <f>MIN(Order!$I$8,ROUND(Z32*(1+Order!$H$8/12),2))</f>
        <v/>
      </c>
      <c r="Y33" s="4">
        <f>MAX(0,MIN(ROUND(Z32*(1+Order!$H$8/12),2)-X33,E33-(G33+J33+M33+P33+S33+V33)))</f>
        <v/>
      </c>
      <c r="Z33" s="4">
        <f>MAX(0,ROUND(ROUND(Z32*(1+Order!$H$8/12),2)-X33-Y33,2))</f>
        <v/>
      </c>
      <c r="AA33" s="4">
        <f>MIN(Order!$I$9,ROUND(AC32*(1+Order!$H$9/12),2))</f>
        <v/>
      </c>
      <c r="AB33" s="4">
        <f>MAX(0,MIN(ROUND(AC32*(1+Order!$H$9/12),2)-AA33,E33-(G33+J33+M33+P33+S33+V33+Y33)))</f>
        <v/>
      </c>
      <c r="AC33" s="4">
        <f>MAX(0,ROUND(ROUND(AC32*(1+Order!$H$9/12),2)-AA33-AB33,2))</f>
        <v/>
      </c>
      <c r="AD33" s="4">
        <f>MIN(Order!$I$10,ROUND(AF32*(1+Order!$H$10/12),2))</f>
        <v/>
      </c>
      <c r="AE33" s="4">
        <f>MAX(0,MIN(ROUND(AF32*(1+Order!$H$10/12),2)-AD33,E33-(G33+J33+M33+P33+S33+V33+Y33+AB33)))</f>
        <v/>
      </c>
      <c r="AF33" s="4">
        <f>MAX(0,ROUND(ROUND(AF32*(1+Order!$H$10/12),2)-AD33-AE33,2))</f>
        <v/>
      </c>
      <c r="AG33" s="4">
        <f>MIN(Order!$I$11,ROUND(AI32*(1+Order!$H$11/12),2))</f>
        <v/>
      </c>
      <c r="AH33" s="4">
        <f>MAX(0,MIN(ROUND(AI32*(1+Order!$H$11/12),2)-AG33,E33-(G33+J33+M33+P33+S33+V33+Y33+AB33+AE33)))</f>
        <v/>
      </c>
      <c r="AI33" s="4">
        <f>MAX(0,ROUND(ROUND(AI32*(1+Order!$H$11/12),2)-AG33-AH33,2))</f>
        <v/>
      </c>
    </row>
    <row r="34">
      <c r="A34" t="n">
        <v>31</v>
      </c>
      <c r="B34" s="16">
        <f>EDATE('Start here'!$B$7,A34-1)</f>
        <v/>
      </c>
      <c r="C34" s="4">
        <f>H34+K34+N34+Q34+T34+W34+Z34+AC34+AF34+AI34</f>
        <v/>
      </c>
      <c r="D34" s="4">
        <f>ROUND(H33*Order!$H$2/12,2)+ROUND(K33*Order!$H$3/12,2)+ROUND(N33*Order!$H$4/12,2)+ROUND(Q33*Order!$H$5/12,2)+ROUND(T33*Order!$H$6/12,2)+ROUND(W33*Order!$H$7/12,2)+ROUND(Z33*Order!$H$8/12,2)+ROUND(AC33*Order!$H$9/12,2)+ROUND(AF33*Order!$H$10/12,2)+ROUND(AI33*Order!$H$11/12,2)</f>
        <v/>
      </c>
      <c r="E34" s="4">
        <f>MAX(0,'Start here'!$B$6-(F34+I34+L34+O34+R34+U34+X34+AA34+AD34+AG34))</f>
        <v/>
      </c>
      <c r="F34" s="4">
        <f>MIN(Order!$I$2,ROUND(H33*(1+Order!$H$2/12),2))</f>
        <v/>
      </c>
      <c r="G34" s="4">
        <f>MAX(0,MIN(ROUND(H33*(1+Order!$H$2/12),2)-F34,E34-(0)))</f>
        <v/>
      </c>
      <c r="H34" s="4">
        <f>MAX(0,ROUND(ROUND(H33*(1+Order!$H$2/12),2)-F34-G34,2))</f>
        <v/>
      </c>
      <c r="I34" s="4">
        <f>MIN(Order!$I$3,ROUND(K33*(1+Order!$H$3/12),2))</f>
        <v/>
      </c>
      <c r="J34" s="4">
        <f>MAX(0,MIN(ROUND(K33*(1+Order!$H$3/12),2)-I34,E34-(G34)))</f>
        <v/>
      </c>
      <c r="K34" s="4">
        <f>MAX(0,ROUND(ROUND(K33*(1+Order!$H$3/12),2)-I34-J34,2))</f>
        <v/>
      </c>
      <c r="L34" s="4">
        <f>MIN(Order!$I$4,ROUND(N33*(1+Order!$H$4/12),2))</f>
        <v/>
      </c>
      <c r="M34" s="4">
        <f>MAX(0,MIN(ROUND(N33*(1+Order!$H$4/12),2)-L34,E34-(G34+J34)))</f>
        <v/>
      </c>
      <c r="N34" s="4">
        <f>MAX(0,ROUND(ROUND(N33*(1+Order!$H$4/12),2)-L34-M34,2))</f>
        <v/>
      </c>
      <c r="O34" s="4">
        <f>MIN(Order!$I$5,ROUND(Q33*(1+Order!$H$5/12),2))</f>
        <v/>
      </c>
      <c r="P34" s="4">
        <f>MAX(0,MIN(ROUND(Q33*(1+Order!$H$5/12),2)-O34,E34-(G34+J34+M34)))</f>
        <v/>
      </c>
      <c r="Q34" s="4">
        <f>MAX(0,ROUND(ROUND(Q33*(1+Order!$H$5/12),2)-O34-P34,2))</f>
        <v/>
      </c>
      <c r="R34" s="4">
        <f>MIN(Order!$I$6,ROUND(T33*(1+Order!$H$6/12),2))</f>
        <v/>
      </c>
      <c r="S34" s="4">
        <f>MAX(0,MIN(ROUND(T33*(1+Order!$H$6/12),2)-R34,E34-(G34+J34+M34+P34)))</f>
        <v/>
      </c>
      <c r="T34" s="4">
        <f>MAX(0,ROUND(ROUND(T33*(1+Order!$H$6/12),2)-R34-S34,2))</f>
        <v/>
      </c>
      <c r="U34" s="4">
        <f>MIN(Order!$I$7,ROUND(W33*(1+Order!$H$7/12),2))</f>
        <v/>
      </c>
      <c r="V34" s="4">
        <f>MAX(0,MIN(ROUND(W33*(1+Order!$H$7/12),2)-U34,E34-(G34+J34+M34+P34+S34)))</f>
        <v/>
      </c>
      <c r="W34" s="4">
        <f>MAX(0,ROUND(ROUND(W33*(1+Order!$H$7/12),2)-U34-V34,2))</f>
        <v/>
      </c>
      <c r="X34" s="4">
        <f>MIN(Order!$I$8,ROUND(Z33*(1+Order!$H$8/12),2))</f>
        <v/>
      </c>
      <c r="Y34" s="4">
        <f>MAX(0,MIN(ROUND(Z33*(1+Order!$H$8/12),2)-X34,E34-(G34+J34+M34+P34+S34+V34)))</f>
        <v/>
      </c>
      <c r="Z34" s="4">
        <f>MAX(0,ROUND(ROUND(Z33*(1+Order!$H$8/12),2)-X34-Y34,2))</f>
        <v/>
      </c>
      <c r="AA34" s="4">
        <f>MIN(Order!$I$9,ROUND(AC33*(1+Order!$H$9/12),2))</f>
        <v/>
      </c>
      <c r="AB34" s="4">
        <f>MAX(0,MIN(ROUND(AC33*(1+Order!$H$9/12),2)-AA34,E34-(G34+J34+M34+P34+S34+V34+Y34)))</f>
        <v/>
      </c>
      <c r="AC34" s="4">
        <f>MAX(0,ROUND(ROUND(AC33*(1+Order!$H$9/12),2)-AA34-AB34,2))</f>
        <v/>
      </c>
      <c r="AD34" s="4">
        <f>MIN(Order!$I$10,ROUND(AF33*(1+Order!$H$10/12),2))</f>
        <v/>
      </c>
      <c r="AE34" s="4">
        <f>MAX(0,MIN(ROUND(AF33*(1+Order!$H$10/12),2)-AD34,E34-(G34+J34+M34+P34+S34+V34+Y34+AB34)))</f>
        <v/>
      </c>
      <c r="AF34" s="4">
        <f>MAX(0,ROUND(ROUND(AF33*(1+Order!$H$10/12),2)-AD34-AE34,2))</f>
        <v/>
      </c>
      <c r="AG34" s="4">
        <f>MIN(Order!$I$11,ROUND(AI33*(1+Order!$H$11/12),2))</f>
        <v/>
      </c>
      <c r="AH34" s="4">
        <f>MAX(0,MIN(ROUND(AI33*(1+Order!$H$11/12),2)-AG34,E34-(G34+J34+M34+P34+S34+V34+Y34+AB34+AE34)))</f>
        <v/>
      </c>
      <c r="AI34" s="4">
        <f>MAX(0,ROUND(ROUND(AI33*(1+Order!$H$11/12),2)-AG34-AH34,2))</f>
        <v/>
      </c>
    </row>
    <row r="35">
      <c r="A35" t="n">
        <v>32</v>
      </c>
      <c r="B35" s="16">
        <f>EDATE('Start here'!$B$7,A35-1)</f>
        <v/>
      </c>
      <c r="C35" s="4">
        <f>H35+K35+N35+Q35+T35+W35+Z35+AC35+AF35+AI35</f>
        <v/>
      </c>
      <c r="D35" s="4">
        <f>ROUND(H34*Order!$H$2/12,2)+ROUND(K34*Order!$H$3/12,2)+ROUND(N34*Order!$H$4/12,2)+ROUND(Q34*Order!$H$5/12,2)+ROUND(T34*Order!$H$6/12,2)+ROUND(W34*Order!$H$7/12,2)+ROUND(Z34*Order!$H$8/12,2)+ROUND(AC34*Order!$H$9/12,2)+ROUND(AF34*Order!$H$10/12,2)+ROUND(AI34*Order!$H$11/12,2)</f>
        <v/>
      </c>
      <c r="E35" s="4">
        <f>MAX(0,'Start here'!$B$6-(F35+I35+L35+O35+R35+U35+X35+AA35+AD35+AG35))</f>
        <v/>
      </c>
      <c r="F35" s="4">
        <f>MIN(Order!$I$2,ROUND(H34*(1+Order!$H$2/12),2))</f>
        <v/>
      </c>
      <c r="G35" s="4">
        <f>MAX(0,MIN(ROUND(H34*(1+Order!$H$2/12),2)-F35,E35-(0)))</f>
        <v/>
      </c>
      <c r="H35" s="4">
        <f>MAX(0,ROUND(ROUND(H34*(1+Order!$H$2/12),2)-F35-G35,2))</f>
        <v/>
      </c>
      <c r="I35" s="4">
        <f>MIN(Order!$I$3,ROUND(K34*(1+Order!$H$3/12),2))</f>
        <v/>
      </c>
      <c r="J35" s="4">
        <f>MAX(0,MIN(ROUND(K34*(1+Order!$H$3/12),2)-I35,E35-(G35)))</f>
        <v/>
      </c>
      <c r="K35" s="4">
        <f>MAX(0,ROUND(ROUND(K34*(1+Order!$H$3/12),2)-I35-J35,2))</f>
        <v/>
      </c>
      <c r="L35" s="4">
        <f>MIN(Order!$I$4,ROUND(N34*(1+Order!$H$4/12),2))</f>
        <v/>
      </c>
      <c r="M35" s="4">
        <f>MAX(0,MIN(ROUND(N34*(1+Order!$H$4/12),2)-L35,E35-(G35+J35)))</f>
        <v/>
      </c>
      <c r="N35" s="4">
        <f>MAX(0,ROUND(ROUND(N34*(1+Order!$H$4/12),2)-L35-M35,2))</f>
        <v/>
      </c>
      <c r="O35" s="4">
        <f>MIN(Order!$I$5,ROUND(Q34*(1+Order!$H$5/12),2))</f>
        <v/>
      </c>
      <c r="P35" s="4">
        <f>MAX(0,MIN(ROUND(Q34*(1+Order!$H$5/12),2)-O35,E35-(G35+J35+M35)))</f>
        <v/>
      </c>
      <c r="Q35" s="4">
        <f>MAX(0,ROUND(ROUND(Q34*(1+Order!$H$5/12),2)-O35-P35,2))</f>
        <v/>
      </c>
      <c r="R35" s="4">
        <f>MIN(Order!$I$6,ROUND(T34*(1+Order!$H$6/12),2))</f>
        <v/>
      </c>
      <c r="S35" s="4">
        <f>MAX(0,MIN(ROUND(T34*(1+Order!$H$6/12),2)-R35,E35-(G35+J35+M35+P35)))</f>
        <v/>
      </c>
      <c r="T35" s="4">
        <f>MAX(0,ROUND(ROUND(T34*(1+Order!$H$6/12),2)-R35-S35,2))</f>
        <v/>
      </c>
      <c r="U35" s="4">
        <f>MIN(Order!$I$7,ROUND(W34*(1+Order!$H$7/12),2))</f>
        <v/>
      </c>
      <c r="V35" s="4">
        <f>MAX(0,MIN(ROUND(W34*(1+Order!$H$7/12),2)-U35,E35-(G35+J35+M35+P35+S35)))</f>
        <v/>
      </c>
      <c r="W35" s="4">
        <f>MAX(0,ROUND(ROUND(W34*(1+Order!$H$7/12),2)-U35-V35,2))</f>
        <v/>
      </c>
      <c r="X35" s="4">
        <f>MIN(Order!$I$8,ROUND(Z34*(1+Order!$H$8/12),2))</f>
        <v/>
      </c>
      <c r="Y35" s="4">
        <f>MAX(0,MIN(ROUND(Z34*(1+Order!$H$8/12),2)-X35,E35-(G35+J35+M35+P35+S35+V35)))</f>
        <v/>
      </c>
      <c r="Z35" s="4">
        <f>MAX(0,ROUND(ROUND(Z34*(1+Order!$H$8/12),2)-X35-Y35,2))</f>
        <v/>
      </c>
      <c r="AA35" s="4">
        <f>MIN(Order!$I$9,ROUND(AC34*(1+Order!$H$9/12),2))</f>
        <v/>
      </c>
      <c r="AB35" s="4">
        <f>MAX(0,MIN(ROUND(AC34*(1+Order!$H$9/12),2)-AA35,E35-(G35+J35+M35+P35+S35+V35+Y35)))</f>
        <v/>
      </c>
      <c r="AC35" s="4">
        <f>MAX(0,ROUND(ROUND(AC34*(1+Order!$H$9/12),2)-AA35-AB35,2))</f>
        <v/>
      </c>
      <c r="AD35" s="4">
        <f>MIN(Order!$I$10,ROUND(AF34*(1+Order!$H$10/12),2))</f>
        <v/>
      </c>
      <c r="AE35" s="4">
        <f>MAX(0,MIN(ROUND(AF34*(1+Order!$H$10/12),2)-AD35,E35-(G35+J35+M35+P35+S35+V35+Y35+AB35)))</f>
        <v/>
      </c>
      <c r="AF35" s="4">
        <f>MAX(0,ROUND(ROUND(AF34*(1+Order!$H$10/12),2)-AD35-AE35,2))</f>
        <v/>
      </c>
      <c r="AG35" s="4">
        <f>MIN(Order!$I$11,ROUND(AI34*(1+Order!$H$11/12),2))</f>
        <v/>
      </c>
      <c r="AH35" s="4">
        <f>MAX(0,MIN(ROUND(AI34*(1+Order!$H$11/12),2)-AG35,E35-(G35+J35+M35+P35+S35+V35+Y35+AB35+AE35)))</f>
        <v/>
      </c>
      <c r="AI35" s="4">
        <f>MAX(0,ROUND(ROUND(AI34*(1+Order!$H$11/12),2)-AG35-AH35,2))</f>
        <v/>
      </c>
    </row>
    <row r="36">
      <c r="A36" t="n">
        <v>33</v>
      </c>
      <c r="B36" s="16">
        <f>EDATE('Start here'!$B$7,A36-1)</f>
        <v/>
      </c>
      <c r="C36" s="4">
        <f>H36+K36+N36+Q36+T36+W36+Z36+AC36+AF36+AI36</f>
        <v/>
      </c>
      <c r="D36" s="4">
        <f>ROUND(H35*Order!$H$2/12,2)+ROUND(K35*Order!$H$3/12,2)+ROUND(N35*Order!$H$4/12,2)+ROUND(Q35*Order!$H$5/12,2)+ROUND(T35*Order!$H$6/12,2)+ROUND(W35*Order!$H$7/12,2)+ROUND(Z35*Order!$H$8/12,2)+ROUND(AC35*Order!$H$9/12,2)+ROUND(AF35*Order!$H$10/12,2)+ROUND(AI35*Order!$H$11/12,2)</f>
        <v/>
      </c>
      <c r="E36" s="4">
        <f>MAX(0,'Start here'!$B$6-(F36+I36+L36+O36+R36+U36+X36+AA36+AD36+AG36))</f>
        <v/>
      </c>
      <c r="F36" s="4">
        <f>MIN(Order!$I$2,ROUND(H35*(1+Order!$H$2/12),2))</f>
        <v/>
      </c>
      <c r="G36" s="4">
        <f>MAX(0,MIN(ROUND(H35*(1+Order!$H$2/12),2)-F36,E36-(0)))</f>
        <v/>
      </c>
      <c r="H36" s="4">
        <f>MAX(0,ROUND(ROUND(H35*(1+Order!$H$2/12),2)-F36-G36,2))</f>
        <v/>
      </c>
      <c r="I36" s="4">
        <f>MIN(Order!$I$3,ROUND(K35*(1+Order!$H$3/12),2))</f>
        <v/>
      </c>
      <c r="J36" s="4">
        <f>MAX(0,MIN(ROUND(K35*(1+Order!$H$3/12),2)-I36,E36-(G36)))</f>
        <v/>
      </c>
      <c r="K36" s="4">
        <f>MAX(0,ROUND(ROUND(K35*(1+Order!$H$3/12),2)-I36-J36,2))</f>
        <v/>
      </c>
      <c r="L36" s="4">
        <f>MIN(Order!$I$4,ROUND(N35*(1+Order!$H$4/12),2))</f>
        <v/>
      </c>
      <c r="M36" s="4">
        <f>MAX(0,MIN(ROUND(N35*(1+Order!$H$4/12),2)-L36,E36-(G36+J36)))</f>
        <v/>
      </c>
      <c r="N36" s="4">
        <f>MAX(0,ROUND(ROUND(N35*(1+Order!$H$4/12),2)-L36-M36,2))</f>
        <v/>
      </c>
      <c r="O36" s="4">
        <f>MIN(Order!$I$5,ROUND(Q35*(1+Order!$H$5/12),2))</f>
        <v/>
      </c>
      <c r="P36" s="4">
        <f>MAX(0,MIN(ROUND(Q35*(1+Order!$H$5/12),2)-O36,E36-(G36+J36+M36)))</f>
        <v/>
      </c>
      <c r="Q36" s="4">
        <f>MAX(0,ROUND(ROUND(Q35*(1+Order!$H$5/12),2)-O36-P36,2))</f>
        <v/>
      </c>
      <c r="R36" s="4">
        <f>MIN(Order!$I$6,ROUND(T35*(1+Order!$H$6/12),2))</f>
        <v/>
      </c>
      <c r="S36" s="4">
        <f>MAX(0,MIN(ROUND(T35*(1+Order!$H$6/12),2)-R36,E36-(G36+J36+M36+P36)))</f>
        <v/>
      </c>
      <c r="T36" s="4">
        <f>MAX(0,ROUND(ROUND(T35*(1+Order!$H$6/12),2)-R36-S36,2))</f>
        <v/>
      </c>
      <c r="U36" s="4">
        <f>MIN(Order!$I$7,ROUND(W35*(1+Order!$H$7/12),2))</f>
        <v/>
      </c>
      <c r="V36" s="4">
        <f>MAX(0,MIN(ROUND(W35*(1+Order!$H$7/12),2)-U36,E36-(G36+J36+M36+P36+S36)))</f>
        <v/>
      </c>
      <c r="W36" s="4">
        <f>MAX(0,ROUND(ROUND(W35*(1+Order!$H$7/12),2)-U36-V36,2))</f>
        <v/>
      </c>
      <c r="X36" s="4">
        <f>MIN(Order!$I$8,ROUND(Z35*(1+Order!$H$8/12),2))</f>
        <v/>
      </c>
      <c r="Y36" s="4">
        <f>MAX(0,MIN(ROUND(Z35*(1+Order!$H$8/12),2)-X36,E36-(G36+J36+M36+P36+S36+V36)))</f>
        <v/>
      </c>
      <c r="Z36" s="4">
        <f>MAX(0,ROUND(ROUND(Z35*(1+Order!$H$8/12),2)-X36-Y36,2))</f>
        <v/>
      </c>
      <c r="AA36" s="4">
        <f>MIN(Order!$I$9,ROUND(AC35*(1+Order!$H$9/12),2))</f>
        <v/>
      </c>
      <c r="AB36" s="4">
        <f>MAX(0,MIN(ROUND(AC35*(1+Order!$H$9/12),2)-AA36,E36-(G36+J36+M36+P36+S36+V36+Y36)))</f>
        <v/>
      </c>
      <c r="AC36" s="4">
        <f>MAX(0,ROUND(ROUND(AC35*(1+Order!$H$9/12),2)-AA36-AB36,2))</f>
        <v/>
      </c>
      <c r="AD36" s="4">
        <f>MIN(Order!$I$10,ROUND(AF35*(1+Order!$H$10/12),2))</f>
        <v/>
      </c>
      <c r="AE36" s="4">
        <f>MAX(0,MIN(ROUND(AF35*(1+Order!$H$10/12),2)-AD36,E36-(G36+J36+M36+P36+S36+V36+Y36+AB36)))</f>
        <v/>
      </c>
      <c r="AF36" s="4">
        <f>MAX(0,ROUND(ROUND(AF35*(1+Order!$H$10/12),2)-AD36-AE36,2))</f>
        <v/>
      </c>
      <c r="AG36" s="4">
        <f>MIN(Order!$I$11,ROUND(AI35*(1+Order!$H$11/12),2))</f>
        <v/>
      </c>
      <c r="AH36" s="4">
        <f>MAX(0,MIN(ROUND(AI35*(1+Order!$H$11/12),2)-AG36,E36-(G36+J36+M36+P36+S36+V36+Y36+AB36+AE36)))</f>
        <v/>
      </c>
      <c r="AI36" s="4">
        <f>MAX(0,ROUND(ROUND(AI35*(1+Order!$H$11/12),2)-AG36-AH36,2))</f>
        <v/>
      </c>
    </row>
    <row r="37">
      <c r="A37" t="n">
        <v>34</v>
      </c>
      <c r="B37" s="16">
        <f>EDATE('Start here'!$B$7,A37-1)</f>
        <v/>
      </c>
      <c r="C37" s="4">
        <f>H37+K37+N37+Q37+T37+W37+Z37+AC37+AF37+AI37</f>
        <v/>
      </c>
      <c r="D37" s="4">
        <f>ROUND(H36*Order!$H$2/12,2)+ROUND(K36*Order!$H$3/12,2)+ROUND(N36*Order!$H$4/12,2)+ROUND(Q36*Order!$H$5/12,2)+ROUND(T36*Order!$H$6/12,2)+ROUND(W36*Order!$H$7/12,2)+ROUND(Z36*Order!$H$8/12,2)+ROUND(AC36*Order!$H$9/12,2)+ROUND(AF36*Order!$H$10/12,2)+ROUND(AI36*Order!$H$11/12,2)</f>
        <v/>
      </c>
      <c r="E37" s="4">
        <f>MAX(0,'Start here'!$B$6-(F37+I37+L37+O37+R37+U37+X37+AA37+AD37+AG37))</f>
        <v/>
      </c>
      <c r="F37" s="4">
        <f>MIN(Order!$I$2,ROUND(H36*(1+Order!$H$2/12),2))</f>
        <v/>
      </c>
      <c r="G37" s="4">
        <f>MAX(0,MIN(ROUND(H36*(1+Order!$H$2/12),2)-F37,E37-(0)))</f>
        <v/>
      </c>
      <c r="H37" s="4">
        <f>MAX(0,ROUND(ROUND(H36*(1+Order!$H$2/12),2)-F37-G37,2))</f>
        <v/>
      </c>
      <c r="I37" s="4">
        <f>MIN(Order!$I$3,ROUND(K36*(1+Order!$H$3/12),2))</f>
        <v/>
      </c>
      <c r="J37" s="4">
        <f>MAX(0,MIN(ROUND(K36*(1+Order!$H$3/12),2)-I37,E37-(G37)))</f>
        <v/>
      </c>
      <c r="K37" s="4">
        <f>MAX(0,ROUND(ROUND(K36*(1+Order!$H$3/12),2)-I37-J37,2))</f>
        <v/>
      </c>
      <c r="L37" s="4">
        <f>MIN(Order!$I$4,ROUND(N36*(1+Order!$H$4/12),2))</f>
        <v/>
      </c>
      <c r="M37" s="4">
        <f>MAX(0,MIN(ROUND(N36*(1+Order!$H$4/12),2)-L37,E37-(G37+J37)))</f>
        <v/>
      </c>
      <c r="N37" s="4">
        <f>MAX(0,ROUND(ROUND(N36*(1+Order!$H$4/12),2)-L37-M37,2))</f>
        <v/>
      </c>
      <c r="O37" s="4">
        <f>MIN(Order!$I$5,ROUND(Q36*(1+Order!$H$5/12),2))</f>
        <v/>
      </c>
      <c r="P37" s="4">
        <f>MAX(0,MIN(ROUND(Q36*(1+Order!$H$5/12),2)-O37,E37-(G37+J37+M37)))</f>
        <v/>
      </c>
      <c r="Q37" s="4">
        <f>MAX(0,ROUND(ROUND(Q36*(1+Order!$H$5/12),2)-O37-P37,2))</f>
        <v/>
      </c>
      <c r="R37" s="4">
        <f>MIN(Order!$I$6,ROUND(T36*(1+Order!$H$6/12),2))</f>
        <v/>
      </c>
      <c r="S37" s="4">
        <f>MAX(0,MIN(ROUND(T36*(1+Order!$H$6/12),2)-R37,E37-(G37+J37+M37+P37)))</f>
        <v/>
      </c>
      <c r="T37" s="4">
        <f>MAX(0,ROUND(ROUND(T36*(1+Order!$H$6/12),2)-R37-S37,2))</f>
        <v/>
      </c>
      <c r="U37" s="4">
        <f>MIN(Order!$I$7,ROUND(W36*(1+Order!$H$7/12),2))</f>
        <v/>
      </c>
      <c r="V37" s="4">
        <f>MAX(0,MIN(ROUND(W36*(1+Order!$H$7/12),2)-U37,E37-(G37+J37+M37+P37+S37)))</f>
        <v/>
      </c>
      <c r="W37" s="4">
        <f>MAX(0,ROUND(ROUND(W36*(1+Order!$H$7/12),2)-U37-V37,2))</f>
        <v/>
      </c>
      <c r="X37" s="4">
        <f>MIN(Order!$I$8,ROUND(Z36*(1+Order!$H$8/12),2))</f>
        <v/>
      </c>
      <c r="Y37" s="4">
        <f>MAX(0,MIN(ROUND(Z36*(1+Order!$H$8/12),2)-X37,E37-(G37+J37+M37+P37+S37+V37)))</f>
        <v/>
      </c>
      <c r="Z37" s="4">
        <f>MAX(0,ROUND(ROUND(Z36*(1+Order!$H$8/12),2)-X37-Y37,2))</f>
        <v/>
      </c>
      <c r="AA37" s="4">
        <f>MIN(Order!$I$9,ROUND(AC36*(1+Order!$H$9/12),2))</f>
        <v/>
      </c>
      <c r="AB37" s="4">
        <f>MAX(0,MIN(ROUND(AC36*(1+Order!$H$9/12),2)-AA37,E37-(G37+J37+M37+P37+S37+V37+Y37)))</f>
        <v/>
      </c>
      <c r="AC37" s="4">
        <f>MAX(0,ROUND(ROUND(AC36*(1+Order!$H$9/12),2)-AA37-AB37,2))</f>
        <v/>
      </c>
      <c r="AD37" s="4">
        <f>MIN(Order!$I$10,ROUND(AF36*(1+Order!$H$10/12),2))</f>
        <v/>
      </c>
      <c r="AE37" s="4">
        <f>MAX(0,MIN(ROUND(AF36*(1+Order!$H$10/12),2)-AD37,E37-(G37+J37+M37+P37+S37+V37+Y37+AB37)))</f>
        <v/>
      </c>
      <c r="AF37" s="4">
        <f>MAX(0,ROUND(ROUND(AF36*(1+Order!$H$10/12),2)-AD37-AE37,2))</f>
        <v/>
      </c>
      <c r="AG37" s="4">
        <f>MIN(Order!$I$11,ROUND(AI36*(1+Order!$H$11/12),2))</f>
        <v/>
      </c>
      <c r="AH37" s="4">
        <f>MAX(0,MIN(ROUND(AI36*(1+Order!$H$11/12),2)-AG37,E37-(G37+J37+M37+P37+S37+V37+Y37+AB37+AE37)))</f>
        <v/>
      </c>
      <c r="AI37" s="4">
        <f>MAX(0,ROUND(ROUND(AI36*(1+Order!$H$11/12),2)-AG37-AH37,2))</f>
        <v/>
      </c>
    </row>
    <row r="38">
      <c r="A38" t="n">
        <v>35</v>
      </c>
      <c r="B38" s="16">
        <f>EDATE('Start here'!$B$7,A38-1)</f>
        <v/>
      </c>
      <c r="C38" s="4">
        <f>H38+K38+N38+Q38+T38+W38+Z38+AC38+AF38+AI38</f>
        <v/>
      </c>
      <c r="D38" s="4">
        <f>ROUND(H37*Order!$H$2/12,2)+ROUND(K37*Order!$H$3/12,2)+ROUND(N37*Order!$H$4/12,2)+ROUND(Q37*Order!$H$5/12,2)+ROUND(T37*Order!$H$6/12,2)+ROUND(W37*Order!$H$7/12,2)+ROUND(Z37*Order!$H$8/12,2)+ROUND(AC37*Order!$H$9/12,2)+ROUND(AF37*Order!$H$10/12,2)+ROUND(AI37*Order!$H$11/12,2)</f>
        <v/>
      </c>
      <c r="E38" s="4">
        <f>MAX(0,'Start here'!$B$6-(F38+I38+L38+O38+R38+U38+X38+AA38+AD38+AG38))</f>
        <v/>
      </c>
      <c r="F38" s="4">
        <f>MIN(Order!$I$2,ROUND(H37*(1+Order!$H$2/12),2))</f>
        <v/>
      </c>
      <c r="G38" s="4">
        <f>MAX(0,MIN(ROUND(H37*(1+Order!$H$2/12),2)-F38,E38-(0)))</f>
        <v/>
      </c>
      <c r="H38" s="4">
        <f>MAX(0,ROUND(ROUND(H37*(1+Order!$H$2/12),2)-F38-G38,2))</f>
        <v/>
      </c>
      <c r="I38" s="4">
        <f>MIN(Order!$I$3,ROUND(K37*(1+Order!$H$3/12),2))</f>
        <v/>
      </c>
      <c r="J38" s="4">
        <f>MAX(0,MIN(ROUND(K37*(1+Order!$H$3/12),2)-I38,E38-(G38)))</f>
        <v/>
      </c>
      <c r="K38" s="4">
        <f>MAX(0,ROUND(ROUND(K37*(1+Order!$H$3/12),2)-I38-J38,2))</f>
        <v/>
      </c>
      <c r="L38" s="4">
        <f>MIN(Order!$I$4,ROUND(N37*(1+Order!$H$4/12),2))</f>
        <v/>
      </c>
      <c r="M38" s="4">
        <f>MAX(0,MIN(ROUND(N37*(1+Order!$H$4/12),2)-L38,E38-(G38+J38)))</f>
        <v/>
      </c>
      <c r="N38" s="4">
        <f>MAX(0,ROUND(ROUND(N37*(1+Order!$H$4/12),2)-L38-M38,2))</f>
        <v/>
      </c>
      <c r="O38" s="4">
        <f>MIN(Order!$I$5,ROUND(Q37*(1+Order!$H$5/12),2))</f>
        <v/>
      </c>
      <c r="P38" s="4">
        <f>MAX(0,MIN(ROUND(Q37*(1+Order!$H$5/12),2)-O38,E38-(G38+J38+M38)))</f>
        <v/>
      </c>
      <c r="Q38" s="4">
        <f>MAX(0,ROUND(ROUND(Q37*(1+Order!$H$5/12),2)-O38-P38,2))</f>
        <v/>
      </c>
      <c r="R38" s="4">
        <f>MIN(Order!$I$6,ROUND(T37*(1+Order!$H$6/12),2))</f>
        <v/>
      </c>
      <c r="S38" s="4">
        <f>MAX(0,MIN(ROUND(T37*(1+Order!$H$6/12),2)-R38,E38-(G38+J38+M38+P38)))</f>
        <v/>
      </c>
      <c r="T38" s="4">
        <f>MAX(0,ROUND(ROUND(T37*(1+Order!$H$6/12),2)-R38-S38,2))</f>
        <v/>
      </c>
      <c r="U38" s="4">
        <f>MIN(Order!$I$7,ROUND(W37*(1+Order!$H$7/12),2))</f>
        <v/>
      </c>
      <c r="V38" s="4">
        <f>MAX(0,MIN(ROUND(W37*(1+Order!$H$7/12),2)-U38,E38-(G38+J38+M38+P38+S38)))</f>
        <v/>
      </c>
      <c r="W38" s="4">
        <f>MAX(0,ROUND(ROUND(W37*(1+Order!$H$7/12),2)-U38-V38,2))</f>
        <v/>
      </c>
      <c r="X38" s="4">
        <f>MIN(Order!$I$8,ROUND(Z37*(1+Order!$H$8/12),2))</f>
        <v/>
      </c>
      <c r="Y38" s="4">
        <f>MAX(0,MIN(ROUND(Z37*(1+Order!$H$8/12),2)-X38,E38-(G38+J38+M38+P38+S38+V38)))</f>
        <v/>
      </c>
      <c r="Z38" s="4">
        <f>MAX(0,ROUND(ROUND(Z37*(1+Order!$H$8/12),2)-X38-Y38,2))</f>
        <v/>
      </c>
      <c r="AA38" s="4">
        <f>MIN(Order!$I$9,ROUND(AC37*(1+Order!$H$9/12),2))</f>
        <v/>
      </c>
      <c r="AB38" s="4">
        <f>MAX(0,MIN(ROUND(AC37*(1+Order!$H$9/12),2)-AA38,E38-(G38+J38+M38+P38+S38+V38+Y38)))</f>
        <v/>
      </c>
      <c r="AC38" s="4">
        <f>MAX(0,ROUND(ROUND(AC37*(1+Order!$H$9/12),2)-AA38-AB38,2))</f>
        <v/>
      </c>
      <c r="AD38" s="4">
        <f>MIN(Order!$I$10,ROUND(AF37*(1+Order!$H$10/12),2))</f>
        <v/>
      </c>
      <c r="AE38" s="4">
        <f>MAX(0,MIN(ROUND(AF37*(1+Order!$H$10/12),2)-AD38,E38-(G38+J38+M38+P38+S38+V38+Y38+AB38)))</f>
        <v/>
      </c>
      <c r="AF38" s="4">
        <f>MAX(0,ROUND(ROUND(AF37*(1+Order!$H$10/12),2)-AD38-AE38,2))</f>
        <v/>
      </c>
      <c r="AG38" s="4">
        <f>MIN(Order!$I$11,ROUND(AI37*(1+Order!$H$11/12),2))</f>
        <v/>
      </c>
      <c r="AH38" s="4">
        <f>MAX(0,MIN(ROUND(AI37*(1+Order!$H$11/12),2)-AG38,E38-(G38+J38+M38+P38+S38+V38+Y38+AB38+AE38)))</f>
        <v/>
      </c>
      <c r="AI38" s="4">
        <f>MAX(0,ROUND(ROUND(AI37*(1+Order!$H$11/12),2)-AG38-AH38,2))</f>
        <v/>
      </c>
    </row>
    <row r="39">
      <c r="A39" t="n">
        <v>36</v>
      </c>
      <c r="B39" s="16">
        <f>EDATE('Start here'!$B$7,A39-1)</f>
        <v/>
      </c>
      <c r="C39" s="4">
        <f>H39+K39+N39+Q39+T39+W39+Z39+AC39+AF39+AI39</f>
        <v/>
      </c>
      <c r="D39" s="4">
        <f>ROUND(H38*Order!$H$2/12,2)+ROUND(K38*Order!$H$3/12,2)+ROUND(N38*Order!$H$4/12,2)+ROUND(Q38*Order!$H$5/12,2)+ROUND(T38*Order!$H$6/12,2)+ROUND(W38*Order!$H$7/12,2)+ROUND(Z38*Order!$H$8/12,2)+ROUND(AC38*Order!$H$9/12,2)+ROUND(AF38*Order!$H$10/12,2)+ROUND(AI38*Order!$H$11/12,2)</f>
        <v/>
      </c>
      <c r="E39" s="4">
        <f>MAX(0,'Start here'!$B$6-(F39+I39+L39+O39+R39+U39+X39+AA39+AD39+AG39))</f>
        <v/>
      </c>
      <c r="F39" s="4">
        <f>MIN(Order!$I$2,ROUND(H38*(1+Order!$H$2/12),2))</f>
        <v/>
      </c>
      <c r="G39" s="4">
        <f>MAX(0,MIN(ROUND(H38*(1+Order!$H$2/12),2)-F39,E39-(0)))</f>
        <v/>
      </c>
      <c r="H39" s="4">
        <f>MAX(0,ROUND(ROUND(H38*(1+Order!$H$2/12),2)-F39-G39,2))</f>
        <v/>
      </c>
      <c r="I39" s="4">
        <f>MIN(Order!$I$3,ROUND(K38*(1+Order!$H$3/12),2))</f>
        <v/>
      </c>
      <c r="J39" s="4">
        <f>MAX(0,MIN(ROUND(K38*(1+Order!$H$3/12),2)-I39,E39-(G39)))</f>
        <v/>
      </c>
      <c r="K39" s="4">
        <f>MAX(0,ROUND(ROUND(K38*(1+Order!$H$3/12),2)-I39-J39,2))</f>
        <v/>
      </c>
      <c r="L39" s="4">
        <f>MIN(Order!$I$4,ROUND(N38*(1+Order!$H$4/12),2))</f>
        <v/>
      </c>
      <c r="M39" s="4">
        <f>MAX(0,MIN(ROUND(N38*(1+Order!$H$4/12),2)-L39,E39-(G39+J39)))</f>
        <v/>
      </c>
      <c r="N39" s="4">
        <f>MAX(0,ROUND(ROUND(N38*(1+Order!$H$4/12),2)-L39-M39,2))</f>
        <v/>
      </c>
      <c r="O39" s="4">
        <f>MIN(Order!$I$5,ROUND(Q38*(1+Order!$H$5/12),2))</f>
        <v/>
      </c>
      <c r="P39" s="4">
        <f>MAX(0,MIN(ROUND(Q38*(1+Order!$H$5/12),2)-O39,E39-(G39+J39+M39)))</f>
        <v/>
      </c>
      <c r="Q39" s="4">
        <f>MAX(0,ROUND(ROUND(Q38*(1+Order!$H$5/12),2)-O39-P39,2))</f>
        <v/>
      </c>
      <c r="R39" s="4">
        <f>MIN(Order!$I$6,ROUND(T38*(1+Order!$H$6/12),2))</f>
        <v/>
      </c>
      <c r="S39" s="4">
        <f>MAX(0,MIN(ROUND(T38*(1+Order!$H$6/12),2)-R39,E39-(G39+J39+M39+P39)))</f>
        <v/>
      </c>
      <c r="T39" s="4">
        <f>MAX(0,ROUND(ROUND(T38*(1+Order!$H$6/12),2)-R39-S39,2))</f>
        <v/>
      </c>
      <c r="U39" s="4">
        <f>MIN(Order!$I$7,ROUND(W38*(1+Order!$H$7/12),2))</f>
        <v/>
      </c>
      <c r="V39" s="4">
        <f>MAX(0,MIN(ROUND(W38*(1+Order!$H$7/12),2)-U39,E39-(G39+J39+M39+P39+S39)))</f>
        <v/>
      </c>
      <c r="W39" s="4">
        <f>MAX(0,ROUND(ROUND(W38*(1+Order!$H$7/12),2)-U39-V39,2))</f>
        <v/>
      </c>
      <c r="X39" s="4">
        <f>MIN(Order!$I$8,ROUND(Z38*(1+Order!$H$8/12),2))</f>
        <v/>
      </c>
      <c r="Y39" s="4">
        <f>MAX(0,MIN(ROUND(Z38*(1+Order!$H$8/12),2)-X39,E39-(G39+J39+M39+P39+S39+V39)))</f>
        <v/>
      </c>
      <c r="Z39" s="4">
        <f>MAX(0,ROUND(ROUND(Z38*(1+Order!$H$8/12),2)-X39-Y39,2))</f>
        <v/>
      </c>
      <c r="AA39" s="4">
        <f>MIN(Order!$I$9,ROUND(AC38*(1+Order!$H$9/12),2))</f>
        <v/>
      </c>
      <c r="AB39" s="4">
        <f>MAX(0,MIN(ROUND(AC38*(1+Order!$H$9/12),2)-AA39,E39-(G39+J39+M39+P39+S39+V39+Y39)))</f>
        <v/>
      </c>
      <c r="AC39" s="4">
        <f>MAX(0,ROUND(ROUND(AC38*(1+Order!$H$9/12),2)-AA39-AB39,2))</f>
        <v/>
      </c>
      <c r="AD39" s="4">
        <f>MIN(Order!$I$10,ROUND(AF38*(1+Order!$H$10/12),2))</f>
        <v/>
      </c>
      <c r="AE39" s="4">
        <f>MAX(0,MIN(ROUND(AF38*(1+Order!$H$10/12),2)-AD39,E39-(G39+J39+M39+P39+S39+V39+Y39+AB39)))</f>
        <v/>
      </c>
      <c r="AF39" s="4">
        <f>MAX(0,ROUND(ROUND(AF38*(1+Order!$H$10/12),2)-AD39-AE39,2))</f>
        <v/>
      </c>
      <c r="AG39" s="4">
        <f>MIN(Order!$I$11,ROUND(AI38*(1+Order!$H$11/12),2))</f>
        <v/>
      </c>
      <c r="AH39" s="4">
        <f>MAX(0,MIN(ROUND(AI38*(1+Order!$H$11/12),2)-AG39,E39-(G39+J39+M39+P39+S39+V39+Y39+AB39+AE39)))</f>
        <v/>
      </c>
      <c r="AI39" s="4">
        <f>MAX(0,ROUND(ROUND(AI38*(1+Order!$H$11/12),2)-AG39-AH39,2))</f>
        <v/>
      </c>
    </row>
    <row r="40">
      <c r="A40" t="n">
        <v>37</v>
      </c>
      <c r="B40" s="16">
        <f>EDATE('Start here'!$B$7,A40-1)</f>
        <v/>
      </c>
      <c r="C40" s="4">
        <f>H40+K40+N40+Q40+T40+W40+Z40+AC40+AF40+AI40</f>
        <v/>
      </c>
      <c r="D40" s="4">
        <f>ROUND(H39*Order!$H$2/12,2)+ROUND(K39*Order!$H$3/12,2)+ROUND(N39*Order!$H$4/12,2)+ROUND(Q39*Order!$H$5/12,2)+ROUND(T39*Order!$H$6/12,2)+ROUND(W39*Order!$H$7/12,2)+ROUND(Z39*Order!$H$8/12,2)+ROUND(AC39*Order!$H$9/12,2)+ROUND(AF39*Order!$H$10/12,2)+ROUND(AI39*Order!$H$11/12,2)</f>
        <v/>
      </c>
      <c r="E40" s="4">
        <f>MAX(0,'Start here'!$B$6-(F40+I40+L40+O40+R40+U40+X40+AA40+AD40+AG40))</f>
        <v/>
      </c>
      <c r="F40" s="4">
        <f>MIN(Order!$I$2,ROUND(H39*(1+Order!$H$2/12),2))</f>
        <v/>
      </c>
      <c r="G40" s="4">
        <f>MAX(0,MIN(ROUND(H39*(1+Order!$H$2/12),2)-F40,E40-(0)))</f>
        <v/>
      </c>
      <c r="H40" s="4">
        <f>MAX(0,ROUND(ROUND(H39*(1+Order!$H$2/12),2)-F40-G40,2))</f>
        <v/>
      </c>
      <c r="I40" s="4">
        <f>MIN(Order!$I$3,ROUND(K39*(1+Order!$H$3/12),2))</f>
        <v/>
      </c>
      <c r="J40" s="4">
        <f>MAX(0,MIN(ROUND(K39*(1+Order!$H$3/12),2)-I40,E40-(G40)))</f>
        <v/>
      </c>
      <c r="K40" s="4">
        <f>MAX(0,ROUND(ROUND(K39*(1+Order!$H$3/12),2)-I40-J40,2))</f>
        <v/>
      </c>
      <c r="L40" s="4">
        <f>MIN(Order!$I$4,ROUND(N39*(1+Order!$H$4/12),2))</f>
        <v/>
      </c>
      <c r="M40" s="4">
        <f>MAX(0,MIN(ROUND(N39*(1+Order!$H$4/12),2)-L40,E40-(G40+J40)))</f>
        <v/>
      </c>
      <c r="N40" s="4">
        <f>MAX(0,ROUND(ROUND(N39*(1+Order!$H$4/12),2)-L40-M40,2))</f>
        <v/>
      </c>
      <c r="O40" s="4">
        <f>MIN(Order!$I$5,ROUND(Q39*(1+Order!$H$5/12),2))</f>
        <v/>
      </c>
      <c r="P40" s="4">
        <f>MAX(0,MIN(ROUND(Q39*(1+Order!$H$5/12),2)-O40,E40-(G40+J40+M40)))</f>
        <v/>
      </c>
      <c r="Q40" s="4">
        <f>MAX(0,ROUND(ROUND(Q39*(1+Order!$H$5/12),2)-O40-P40,2))</f>
        <v/>
      </c>
      <c r="R40" s="4">
        <f>MIN(Order!$I$6,ROUND(T39*(1+Order!$H$6/12),2))</f>
        <v/>
      </c>
      <c r="S40" s="4">
        <f>MAX(0,MIN(ROUND(T39*(1+Order!$H$6/12),2)-R40,E40-(G40+J40+M40+P40)))</f>
        <v/>
      </c>
      <c r="T40" s="4">
        <f>MAX(0,ROUND(ROUND(T39*(1+Order!$H$6/12),2)-R40-S40,2))</f>
        <v/>
      </c>
      <c r="U40" s="4">
        <f>MIN(Order!$I$7,ROUND(W39*(1+Order!$H$7/12),2))</f>
        <v/>
      </c>
      <c r="V40" s="4">
        <f>MAX(0,MIN(ROUND(W39*(1+Order!$H$7/12),2)-U40,E40-(G40+J40+M40+P40+S40)))</f>
        <v/>
      </c>
      <c r="W40" s="4">
        <f>MAX(0,ROUND(ROUND(W39*(1+Order!$H$7/12),2)-U40-V40,2))</f>
        <v/>
      </c>
      <c r="X40" s="4">
        <f>MIN(Order!$I$8,ROUND(Z39*(1+Order!$H$8/12),2))</f>
        <v/>
      </c>
      <c r="Y40" s="4">
        <f>MAX(0,MIN(ROUND(Z39*(1+Order!$H$8/12),2)-X40,E40-(G40+J40+M40+P40+S40+V40)))</f>
        <v/>
      </c>
      <c r="Z40" s="4">
        <f>MAX(0,ROUND(ROUND(Z39*(1+Order!$H$8/12),2)-X40-Y40,2))</f>
        <v/>
      </c>
      <c r="AA40" s="4">
        <f>MIN(Order!$I$9,ROUND(AC39*(1+Order!$H$9/12),2))</f>
        <v/>
      </c>
      <c r="AB40" s="4">
        <f>MAX(0,MIN(ROUND(AC39*(1+Order!$H$9/12),2)-AA40,E40-(G40+J40+M40+P40+S40+V40+Y40)))</f>
        <v/>
      </c>
      <c r="AC40" s="4">
        <f>MAX(0,ROUND(ROUND(AC39*(1+Order!$H$9/12),2)-AA40-AB40,2))</f>
        <v/>
      </c>
      <c r="AD40" s="4">
        <f>MIN(Order!$I$10,ROUND(AF39*(1+Order!$H$10/12),2))</f>
        <v/>
      </c>
      <c r="AE40" s="4">
        <f>MAX(0,MIN(ROUND(AF39*(1+Order!$H$10/12),2)-AD40,E40-(G40+J40+M40+P40+S40+V40+Y40+AB40)))</f>
        <v/>
      </c>
      <c r="AF40" s="4">
        <f>MAX(0,ROUND(ROUND(AF39*(1+Order!$H$10/12),2)-AD40-AE40,2))</f>
        <v/>
      </c>
      <c r="AG40" s="4">
        <f>MIN(Order!$I$11,ROUND(AI39*(1+Order!$H$11/12),2))</f>
        <v/>
      </c>
      <c r="AH40" s="4">
        <f>MAX(0,MIN(ROUND(AI39*(1+Order!$H$11/12),2)-AG40,E40-(G40+J40+M40+P40+S40+V40+Y40+AB40+AE40)))</f>
        <v/>
      </c>
      <c r="AI40" s="4">
        <f>MAX(0,ROUND(ROUND(AI39*(1+Order!$H$11/12),2)-AG40-AH40,2))</f>
        <v/>
      </c>
    </row>
    <row r="41">
      <c r="A41" t="n">
        <v>38</v>
      </c>
      <c r="B41" s="16">
        <f>EDATE('Start here'!$B$7,A41-1)</f>
        <v/>
      </c>
      <c r="C41" s="4">
        <f>H41+K41+N41+Q41+T41+W41+Z41+AC41+AF41+AI41</f>
        <v/>
      </c>
      <c r="D41" s="4">
        <f>ROUND(H40*Order!$H$2/12,2)+ROUND(K40*Order!$H$3/12,2)+ROUND(N40*Order!$H$4/12,2)+ROUND(Q40*Order!$H$5/12,2)+ROUND(T40*Order!$H$6/12,2)+ROUND(W40*Order!$H$7/12,2)+ROUND(Z40*Order!$H$8/12,2)+ROUND(AC40*Order!$H$9/12,2)+ROUND(AF40*Order!$H$10/12,2)+ROUND(AI40*Order!$H$11/12,2)</f>
        <v/>
      </c>
      <c r="E41" s="4">
        <f>MAX(0,'Start here'!$B$6-(F41+I41+L41+O41+R41+U41+X41+AA41+AD41+AG41))</f>
        <v/>
      </c>
      <c r="F41" s="4">
        <f>MIN(Order!$I$2,ROUND(H40*(1+Order!$H$2/12),2))</f>
        <v/>
      </c>
      <c r="G41" s="4">
        <f>MAX(0,MIN(ROUND(H40*(1+Order!$H$2/12),2)-F41,E41-(0)))</f>
        <v/>
      </c>
      <c r="H41" s="4">
        <f>MAX(0,ROUND(ROUND(H40*(1+Order!$H$2/12),2)-F41-G41,2))</f>
        <v/>
      </c>
      <c r="I41" s="4">
        <f>MIN(Order!$I$3,ROUND(K40*(1+Order!$H$3/12),2))</f>
        <v/>
      </c>
      <c r="J41" s="4">
        <f>MAX(0,MIN(ROUND(K40*(1+Order!$H$3/12),2)-I41,E41-(G41)))</f>
        <v/>
      </c>
      <c r="K41" s="4">
        <f>MAX(0,ROUND(ROUND(K40*(1+Order!$H$3/12),2)-I41-J41,2))</f>
        <v/>
      </c>
      <c r="L41" s="4">
        <f>MIN(Order!$I$4,ROUND(N40*(1+Order!$H$4/12),2))</f>
        <v/>
      </c>
      <c r="M41" s="4">
        <f>MAX(0,MIN(ROUND(N40*(1+Order!$H$4/12),2)-L41,E41-(G41+J41)))</f>
        <v/>
      </c>
      <c r="N41" s="4">
        <f>MAX(0,ROUND(ROUND(N40*(1+Order!$H$4/12),2)-L41-M41,2))</f>
        <v/>
      </c>
      <c r="O41" s="4">
        <f>MIN(Order!$I$5,ROUND(Q40*(1+Order!$H$5/12),2))</f>
        <v/>
      </c>
      <c r="P41" s="4">
        <f>MAX(0,MIN(ROUND(Q40*(1+Order!$H$5/12),2)-O41,E41-(G41+J41+M41)))</f>
        <v/>
      </c>
      <c r="Q41" s="4">
        <f>MAX(0,ROUND(ROUND(Q40*(1+Order!$H$5/12),2)-O41-P41,2))</f>
        <v/>
      </c>
      <c r="R41" s="4">
        <f>MIN(Order!$I$6,ROUND(T40*(1+Order!$H$6/12),2))</f>
        <v/>
      </c>
      <c r="S41" s="4">
        <f>MAX(0,MIN(ROUND(T40*(1+Order!$H$6/12),2)-R41,E41-(G41+J41+M41+P41)))</f>
        <v/>
      </c>
      <c r="T41" s="4">
        <f>MAX(0,ROUND(ROUND(T40*(1+Order!$H$6/12),2)-R41-S41,2))</f>
        <v/>
      </c>
      <c r="U41" s="4">
        <f>MIN(Order!$I$7,ROUND(W40*(1+Order!$H$7/12),2))</f>
        <v/>
      </c>
      <c r="V41" s="4">
        <f>MAX(0,MIN(ROUND(W40*(1+Order!$H$7/12),2)-U41,E41-(G41+J41+M41+P41+S41)))</f>
        <v/>
      </c>
      <c r="W41" s="4">
        <f>MAX(0,ROUND(ROUND(W40*(1+Order!$H$7/12),2)-U41-V41,2))</f>
        <v/>
      </c>
      <c r="X41" s="4">
        <f>MIN(Order!$I$8,ROUND(Z40*(1+Order!$H$8/12),2))</f>
        <v/>
      </c>
      <c r="Y41" s="4">
        <f>MAX(0,MIN(ROUND(Z40*(1+Order!$H$8/12),2)-X41,E41-(G41+J41+M41+P41+S41+V41)))</f>
        <v/>
      </c>
      <c r="Z41" s="4">
        <f>MAX(0,ROUND(ROUND(Z40*(1+Order!$H$8/12),2)-X41-Y41,2))</f>
        <v/>
      </c>
      <c r="AA41" s="4">
        <f>MIN(Order!$I$9,ROUND(AC40*(1+Order!$H$9/12),2))</f>
        <v/>
      </c>
      <c r="AB41" s="4">
        <f>MAX(0,MIN(ROUND(AC40*(1+Order!$H$9/12),2)-AA41,E41-(G41+J41+M41+P41+S41+V41+Y41)))</f>
        <v/>
      </c>
      <c r="AC41" s="4">
        <f>MAX(0,ROUND(ROUND(AC40*(1+Order!$H$9/12),2)-AA41-AB41,2))</f>
        <v/>
      </c>
      <c r="AD41" s="4">
        <f>MIN(Order!$I$10,ROUND(AF40*(1+Order!$H$10/12),2))</f>
        <v/>
      </c>
      <c r="AE41" s="4">
        <f>MAX(0,MIN(ROUND(AF40*(1+Order!$H$10/12),2)-AD41,E41-(G41+J41+M41+P41+S41+V41+Y41+AB41)))</f>
        <v/>
      </c>
      <c r="AF41" s="4">
        <f>MAX(0,ROUND(ROUND(AF40*(1+Order!$H$10/12),2)-AD41-AE41,2))</f>
        <v/>
      </c>
      <c r="AG41" s="4">
        <f>MIN(Order!$I$11,ROUND(AI40*(1+Order!$H$11/12),2))</f>
        <v/>
      </c>
      <c r="AH41" s="4">
        <f>MAX(0,MIN(ROUND(AI40*(1+Order!$H$11/12),2)-AG41,E41-(G41+J41+M41+P41+S41+V41+Y41+AB41+AE41)))</f>
        <v/>
      </c>
      <c r="AI41" s="4">
        <f>MAX(0,ROUND(ROUND(AI40*(1+Order!$H$11/12),2)-AG41-AH41,2))</f>
        <v/>
      </c>
    </row>
    <row r="42">
      <c r="A42" t="n">
        <v>39</v>
      </c>
      <c r="B42" s="16">
        <f>EDATE('Start here'!$B$7,A42-1)</f>
        <v/>
      </c>
      <c r="C42" s="4">
        <f>H42+K42+N42+Q42+T42+W42+Z42+AC42+AF42+AI42</f>
        <v/>
      </c>
      <c r="D42" s="4">
        <f>ROUND(H41*Order!$H$2/12,2)+ROUND(K41*Order!$H$3/12,2)+ROUND(N41*Order!$H$4/12,2)+ROUND(Q41*Order!$H$5/12,2)+ROUND(T41*Order!$H$6/12,2)+ROUND(W41*Order!$H$7/12,2)+ROUND(Z41*Order!$H$8/12,2)+ROUND(AC41*Order!$H$9/12,2)+ROUND(AF41*Order!$H$10/12,2)+ROUND(AI41*Order!$H$11/12,2)</f>
        <v/>
      </c>
      <c r="E42" s="4">
        <f>MAX(0,'Start here'!$B$6-(F42+I42+L42+O42+R42+U42+X42+AA42+AD42+AG42))</f>
        <v/>
      </c>
      <c r="F42" s="4">
        <f>MIN(Order!$I$2,ROUND(H41*(1+Order!$H$2/12),2))</f>
        <v/>
      </c>
      <c r="G42" s="4">
        <f>MAX(0,MIN(ROUND(H41*(1+Order!$H$2/12),2)-F42,E42-(0)))</f>
        <v/>
      </c>
      <c r="H42" s="4">
        <f>MAX(0,ROUND(ROUND(H41*(1+Order!$H$2/12),2)-F42-G42,2))</f>
        <v/>
      </c>
      <c r="I42" s="4">
        <f>MIN(Order!$I$3,ROUND(K41*(1+Order!$H$3/12),2))</f>
        <v/>
      </c>
      <c r="J42" s="4">
        <f>MAX(0,MIN(ROUND(K41*(1+Order!$H$3/12),2)-I42,E42-(G42)))</f>
        <v/>
      </c>
      <c r="K42" s="4">
        <f>MAX(0,ROUND(ROUND(K41*(1+Order!$H$3/12),2)-I42-J42,2))</f>
        <v/>
      </c>
      <c r="L42" s="4">
        <f>MIN(Order!$I$4,ROUND(N41*(1+Order!$H$4/12),2))</f>
        <v/>
      </c>
      <c r="M42" s="4">
        <f>MAX(0,MIN(ROUND(N41*(1+Order!$H$4/12),2)-L42,E42-(G42+J42)))</f>
        <v/>
      </c>
      <c r="N42" s="4">
        <f>MAX(0,ROUND(ROUND(N41*(1+Order!$H$4/12),2)-L42-M42,2))</f>
        <v/>
      </c>
      <c r="O42" s="4">
        <f>MIN(Order!$I$5,ROUND(Q41*(1+Order!$H$5/12),2))</f>
        <v/>
      </c>
      <c r="P42" s="4">
        <f>MAX(0,MIN(ROUND(Q41*(1+Order!$H$5/12),2)-O42,E42-(G42+J42+M42)))</f>
        <v/>
      </c>
      <c r="Q42" s="4">
        <f>MAX(0,ROUND(ROUND(Q41*(1+Order!$H$5/12),2)-O42-P42,2))</f>
        <v/>
      </c>
      <c r="R42" s="4">
        <f>MIN(Order!$I$6,ROUND(T41*(1+Order!$H$6/12),2))</f>
        <v/>
      </c>
      <c r="S42" s="4">
        <f>MAX(0,MIN(ROUND(T41*(1+Order!$H$6/12),2)-R42,E42-(G42+J42+M42+P42)))</f>
        <v/>
      </c>
      <c r="T42" s="4">
        <f>MAX(0,ROUND(ROUND(T41*(1+Order!$H$6/12),2)-R42-S42,2))</f>
        <v/>
      </c>
      <c r="U42" s="4">
        <f>MIN(Order!$I$7,ROUND(W41*(1+Order!$H$7/12),2))</f>
        <v/>
      </c>
      <c r="V42" s="4">
        <f>MAX(0,MIN(ROUND(W41*(1+Order!$H$7/12),2)-U42,E42-(G42+J42+M42+P42+S42)))</f>
        <v/>
      </c>
      <c r="W42" s="4">
        <f>MAX(0,ROUND(ROUND(W41*(1+Order!$H$7/12),2)-U42-V42,2))</f>
        <v/>
      </c>
      <c r="X42" s="4">
        <f>MIN(Order!$I$8,ROUND(Z41*(1+Order!$H$8/12),2))</f>
        <v/>
      </c>
      <c r="Y42" s="4">
        <f>MAX(0,MIN(ROUND(Z41*(1+Order!$H$8/12),2)-X42,E42-(G42+J42+M42+P42+S42+V42)))</f>
        <v/>
      </c>
      <c r="Z42" s="4">
        <f>MAX(0,ROUND(ROUND(Z41*(1+Order!$H$8/12),2)-X42-Y42,2))</f>
        <v/>
      </c>
      <c r="AA42" s="4">
        <f>MIN(Order!$I$9,ROUND(AC41*(1+Order!$H$9/12),2))</f>
        <v/>
      </c>
      <c r="AB42" s="4">
        <f>MAX(0,MIN(ROUND(AC41*(1+Order!$H$9/12),2)-AA42,E42-(G42+J42+M42+P42+S42+V42+Y42)))</f>
        <v/>
      </c>
      <c r="AC42" s="4">
        <f>MAX(0,ROUND(ROUND(AC41*(1+Order!$H$9/12),2)-AA42-AB42,2))</f>
        <v/>
      </c>
      <c r="AD42" s="4">
        <f>MIN(Order!$I$10,ROUND(AF41*(1+Order!$H$10/12),2))</f>
        <v/>
      </c>
      <c r="AE42" s="4">
        <f>MAX(0,MIN(ROUND(AF41*(1+Order!$H$10/12),2)-AD42,E42-(G42+J42+M42+P42+S42+V42+Y42+AB42)))</f>
        <v/>
      </c>
      <c r="AF42" s="4">
        <f>MAX(0,ROUND(ROUND(AF41*(1+Order!$H$10/12),2)-AD42-AE42,2))</f>
        <v/>
      </c>
      <c r="AG42" s="4">
        <f>MIN(Order!$I$11,ROUND(AI41*(1+Order!$H$11/12),2))</f>
        <v/>
      </c>
      <c r="AH42" s="4">
        <f>MAX(0,MIN(ROUND(AI41*(1+Order!$H$11/12),2)-AG42,E42-(G42+J42+M42+P42+S42+V42+Y42+AB42+AE42)))</f>
        <v/>
      </c>
      <c r="AI42" s="4">
        <f>MAX(0,ROUND(ROUND(AI41*(1+Order!$H$11/12),2)-AG42-AH42,2))</f>
        <v/>
      </c>
    </row>
    <row r="43">
      <c r="A43" t="n">
        <v>40</v>
      </c>
      <c r="B43" s="16">
        <f>EDATE('Start here'!$B$7,A43-1)</f>
        <v/>
      </c>
      <c r="C43" s="4">
        <f>H43+K43+N43+Q43+T43+W43+Z43+AC43+AF43+AI43</f>
        <v/>
      </c>
      <c r="D43" s="4">
        <f>ROUND(H42*Order!$H$2/12,2)+ROUND(K42*Order!$H$3/12,2)+ROUND(N42*Order!$H$4/12,2)+ROUND(Q42*Order!$H$5/12,2)+ROUND(T42*Order!$H$6/12,2)+ROUND(W42*Order!$H$7/12,2)+ROUND(Z42*Order!$H$8/12,2)+ROUND(AC42*Order!$H$9/12,2)+ROUND(AF42*Order!$H$10/12,2)+ROUND(AI42*Order!$H$11/12,2)</f>
        <v/>
      </c>
      <c r="E43" s="4">
        <f>MAX(0,'Start here'!$B$6-(F43+I43+L43+O43+R43+U43+X43+AA43+AD43+AG43))</f>
        <v/>
      </c>
      <c r="F43" s="4">
        <f>MIN(Order!$I$2,ROUND(H42*(1+Order!$H$2/12),2))</f>
        <v/>
      </c>
      <c r="G43" s="4">
        <f>MAX(0,MIN(ROUND(H42*(1+Order!$H$2/12),2)-F43,E43-(0)))</f>
        <v/>
      </c>
      <c r="H43" s="4">
        <f>MAX(0,ROUND(ROUND(H42*(1+Order!$H$2/12),2)-F43-G43,2))</f>
        <v/>
      </c>
      <c r="I43" s="4">
        <f>MIN(Order!$I$3,ROUND(K42*(1+Order!$H$3/12),2))</f>
        <v/>
      </c>
      <c r="J43" s="4">
        <f>MAX(0,MIN(ROUND(K42*(1+Order!$H$3/12),2)-I43,E43-(G43)))</f>
        <v/>
      </c>
      <c r="K43" s="4">
        <f>MAX(0,ROUND(ROUND(K42*(1+Order!$H$3/12),2)-I43-J43,2))</f>
        <v/>
      </c>
      <c r="L43" s="4">
        <f>MIN(Order!$I$4,ROUND(N42*(1+Order!$H$4/12),2))</f>
        <v/>
      </c>
      <c r="M43" s="4">
        <f>MAX(0,MIN(ROUND(N42*(1+Order!$H$4/12),2)-L43,E43-(G43+J43)))</f>
        <v/>
      </c>
      <c r="N43" s="4">
        <f>MAX(0,ROUND(ROUND(N42*(1+Order!$H$4/12),2)-L43-M43,2))</f>
        <v/>
      </c>
      <c r="O43" s="4">
        <f>MIN(Order!$I$5,ROUND(Q42*(1+Order!$H$5/12),2))</f>
        <v/>
      </c>
      <c r="P43" s="4">
        <f>MAX(0,MIN(ROUND(Q42*(1+Order!$H$5/12),2)-O43,E43-(G43+J43+M43)))</f>
        <v/>
      </c>
      <c r="Q43" s="4">
        <f>MAX(0,ROUND(ROUND(Q42*(1+Order!$H$5/12),2)-O43-P43,2))</f>
        <v/>
      </c>
      <c r="R43" s="4">
        <f>MIN(Order!$I$6,ROUND(T42*(1+Order!$H$6/12),2))</f>
        <v/>
      </c>
      <c r="S43" s="4">
        <f>MAX(0,MIN(ROUND(T42*(1+Order!$H$6/12),2)-R43,E43-(G43+J43+M43+P43)))</f>
        <v/>
      </c>
      <c r="T43" s="4">
        <f>MAX(0,ROUND(ROUND(T42*(1+Order!$H$6/12),2)-R43-S43,2))</f>
        <v/>
      </c>
      <c r="U43" s="4">
        <f>MIN(Order!$I$7,ROUND(W42*(1+Order!$H$7/12),2))</f>
        <v/>
      </c>
      <c r="V43" s="4">
        <f>MAX(0,MIN(ROUND(W42*(1+Order!$H$7/12),2)-U43,E43-(G43+J43+M43+P43+S43)))</f>
        <v/>
      </c>
      <c r="W43" s="4">
        <f>MAX(0,ROUND(ROUND(W42*(1+Order!$H$7/12),2)-U43-V43,2))</f>
        <v/>
      </c>
      <c r="X43" s="4">
        <f>MIN(Order!$I$8,ROUND(Z42*(1+Order!$H$8/12),2))</f>
        <v/>
      </c>
      <c r="Y43" s="4">
        <f>MAX(0,MIN(ROUND(Z42*(1+Order!$H$8/12),2)-X43,E43-(G43+J43+M43+P43+S43+V43)))</f>
        <v/>
      </c>
      <c r="Z43" s="4">
        <f>MAX(0,ROUND(ROUND(Z42*(1+Order!$H$8/12),2)-X43-Y43,2))</f>
        <v/>
      </c>
      <c r="AA43" s="4">
        <f>MIN(Order!$I$9,ROUND(AC42*(1+Order!$H$9/12),2))</f>
        <v/>
      </c>
      <c r="AB43" s="4">
        <f>MAX(0,MIN(ROUND(AC42*(1+Order!$H$9/12),2)-AA43,E43-(G43+J43+M43+P43+S43+V43+Y43)))</f>
        <v/>
      </c>
      <c r="AC43" s="4">
        <f>MAX(0,ROUND(ROUND(AC42*(1+Order!$H$9/12),2)-AA43-AB43,2))</f>
        <v/>
      </c>
      <c r="AD43" s="4">
        <f>MIN(Order!$I$10,ROUND(AF42*(1+Order!$H$10/12),2))</f>
        <v/>
      </c>
      <c r="AE43" s="4">
        <f>MAX(0,MIN(ROUND(AF42*(1+Order!$H$10/12),2)-AD43,E43-(G43+J43+M43+P43+S43+V43+Y43+AB43)))</f>
        <v/>
      </c>
      <c r="AF43" s="4">
        <f>MAX(0,ROUND(ROUND(AF42*(1+Order!$H$10/12),2)-AD43-AE43,2))</f>
        <v/>
      </c>
      <c r="AG43" s="4">
        <f>MIN(Order!$I$11,ROUND(AI42*(1+Order!$H$11/12),2))</f>
        <v/>
      </c>
      <c r="AH43" s="4">
        <f>MAX(0,MIN(ROUND(AI42*(1+Order!$H$11/12),2)-AG43,E43-(G43+J43+M43+P43+S43+V43+Y43+AB43+AE43)))</f>
        <v/>
      </c>
      <c r="AI43" s="4">
        <f>MAX(0,ROUND(ROUND(AI42*(1+Order!$H$11/12),2)-AG43-AH43,2))</f>
        <v/>
      </c>
    </row>
    <row r="44">
      <c r="A44" t="n">
        <v>41</v>
      </c>
      <c r="B44" s="16">
        <f>EDATE('Start here'!$B$7,A44-1)</f>
        <v/>
      </c>
      <c r="C44" s="4">
        <f>H44+K44+N44+Q44+T44+W44+Z44+AC44+AF44+AI44</f>
        <v/>
      </c>
      <c r="D44" s="4">
        <f>ROUND(H43*Order!$H$2/12,2)+ROUND(K43*Order!$H$3/12,2)+ROUND(N43*Order!$H$4/12,2)+ROUND(Q43*Order!$H$5/12,2)+ROUND(T43*Order!$H$6/12,2)+ROUND(W43*Order!$H$7/12,2)+ROUND(Z43*Order!$H$8/12,2)+ROUND(AC43*Order!$H$9/12,2)+ROUND(AF43*Order!$H$10/12,2)+ROUND(AI43*Order!$H$11/12,2)</f>
        <v/>
      </c>
      <c r="E44" s="4">
        <f>MAX(0,'Start here'!$B$6-(F44+I44+L44+O44+R44+U44+X44+AA44+AD44+AG44))</f>
        <v/>
      </c>
      <c r="F44" s="4">
        <f>MIN(Order!$I$2,ROUND(H43*(1+Order!$H$2/12),2))</f>
        <v/>
      </c>
      <c r="G44" s="4">
        <f>MAX(0,MIN(ROUND(H43*(1+Order!$H$2/12),2)-F44,E44-(0)))</f>
        <v/>
      </c>
      <c r="H44" s="4">
        <f>MAX(0,ROUND(ROUND(H43*(1+Order!$H$2/12),2)-F44-G44,2))</f>
        <v/>
      </c>
      <c r="I44" s="4">
        <f>MIN(Order!$I$3,ROUND(K43*(1+Order!$H$3/12),2))</f>
        <v/>
      </c>
      <c r="J44" s="4">
        <f>MAX(0,MIN(ROUND(K43*(1+Order!$H$3/12),2)-I44,E44-(G44)))</f>
        <v/>
      </c>
      <c r="K44" s="4">
        <f>MAX(0,ROUND(ROUND(K43*(1+Order!$H$3/12),2)-I44-J44,2))</f>
        <v/>
      </c>
      <c r="L44" s="4">
        <f>MIN(Order!$I$4,ROUND(N43*(1+Order!$H$4/12),2))</f>
        <v/>
      </c>
      <c r="M44" s="4">
        <f>MAX(0,MIN(ROUND(N43*(1+Order!$H$4/12),2)-L44,E44-(G44+J44)))</f>
        <v/>
      </c>
      <c r="N44" s="4">
        <f>MAX(0,ROUND(ROUND(N43*(1+Order!$H$4/12),2)-L44-M44,2))</f>
        <v/>
      </c>
      <c r="O44" s="4">
        <f>MIN(Order!$I$5,ROUND(Q43*(1+Order!$H$5/12),2))</f>
        <v/>
      </c>
      <c r="P44" s="4">
        <f>MAX(0,MIN(ROUND(Q43*(1+Order!$H$5/12),2)-O44,E44-(G44+J44+M44)))</f>
        <v/>
      </c>
      <c r="Q44" s="4">
        <f>MAX(0,ROUND(ROUND(Q43*(1+Order!$H$5/12),2)-O44-P44,2))</f>
        <v/>
      </c>
      <c r="R44" s="4">
        <f>MIN(Order!$I$6,ROUND(T43*(1+Order!$H$6/12),2))</f>
        <v/>
      </c>
      <c r="S44" s="4">
        <f>MAX(0,MIN(ROUND(T43*(1+Order!$H$6/12),2)-R44,E44-(G44+J44+M44+P44)))</f>
        <v/>
      </c>
      <c r="T44" s="4">
        <f>MAX(0,ROUND(ROUND(T43*(1+Order!$H$6/12),2)-R44-S44,2))</f>
        <v/>
      </c>
      <c r="U44" s="4">
        <f>MIN(Order!$I$7,ROUND(W43*(1+Order!$H$7/12),2))</f>
        <v/>
      </c>
      <c r="V44" s="4">
        <f>MAX(0,MIN(ROUND(W43*(1+Order!$H$7/12),2)-U44,E44-(G44+J44+M44+P44+S44)))</f>
        <v/>
      </c>
      <c r="W44" s="4">
        <f>MAX(0,ROUND(ROUND(W43*(1+Order!$H$7/12),2)-U44-V44,2))</f>
        <v/>
      </c>
      <c r="X44" s="4">
        <f>MIN(Order!$I$8,ROUND(Z43*(1+Order!$H$8/12),2))</f>
        <v/>
      </c>
      <c r="Y44" s="4">
        <f>MAX(0,MIN(ROUND(Z43*(1+Order!$H$8/12),2)-X44,E44-(G44+J44+M44+P44+S44+V44)))</f>
        <v/>
      </c>
      <c r="Z44" s="4">
        <f>MAX(0,ROUND(ROUND(Z43*(1+Order!$H$8/12),2)-X44-Y44,2))</f>
        <v/>
      </c>
      <c r="AA44" s="4">
        <f>MIN(Order!$I$9,ROUND(AC43*(1+Order!$H$9/12),2))</f>
        <v/>
      </c>
      <c r="AB44" s="4">
        <f>MAX(0,MIN(ROUND(AC43*(1+Order!$H$9/12),2)-AA44,E44-(G44+J44+M44+P44+S44+V44+Y44)))</f>
        <v/>
      </c>
      <c r="AC44" s="4">
        <f>MAX(0,ROUND(ROUND(AC43*(1+Order!$H$9/12),2)-AA44-AB44,2))</f>
        <v/>
      </c>
      <c r="AD44" s="4">
        <f>MIN(Order!$I$10,ROUND(AF43*(1+Order!$H$10/12),2))</f>
        <v/>
      </c>
      <c r="AE44" s="4">
        <f>MAX(0,MIN(ROUND(AF43*(1+Order!$H$10/12),2)-AD44,E44-(G44+J44+M44+P44+S44+V44+Y44+AB44)))</f>
        <v/>
      </c>
      <c r="AF44" s="4">
        <f>MAX(0,ROUND(ROUND(AF43*(1+Order!$H$10/12),2)-AD44-AE44,2))</f>
        <v/>
      </c>
      <c r="AG44" s="4">
        <f>MIN(Order!$I$11,ROUND(AI43*(1+Order!$H$11/12),2))</f>
        <v/>
      </c>
      <c r="AH44" s="4">
        <f>MAX(0,MIN(ROUND(AI43*(1+Order!$H$11/12),2)-AG44,E44-(G44+J44+M44+P44+S44+V44+Y44+AB44+AE44)))</f>
        <v/>
      </c>
      <c r="AI44" s="4">
        <f>MAX(0,ROUND(ROUND(AI43*(1+Order!$H$11/12),2)-AG44-AH44,2))</f>
        <v/>
      </c>
    </row>
    <row r="45">
      <c r="A45" t="n">
        <v>42</v>
      </c>
      <c r="B45" s="16">
        <f>EDATE('Start here'!$B$7,A45-1)</f>
        <v/>
      </c>
      <c r="C45" s="4">
        <f>H45+K45+N45+Q45+T45+W45+Z45+AC45+AF45+AI45</f>
        <v/>
      </c>
      <c r="D45" s="4">
        <f>ROUND(H44*Order!$H$2/12,2)+ROUND(K44*Order!$H$3/12,2)+ROUND(N44*Order!$H$4/12,2)+ROUND(Q44*Order!$H$5/12,2)+ROUND(T44*Order!$H$6/12,2)+ROUND(W44*Order!$H$7/12,2)+ROUND(Z44*Order!$H$8/12,2)+ROUND(AC44*Order!$H$9/12,2)+ROUND(AF44*Order!$H$10/12,2)+ROUND(AI44*Order!$H$11/12,2)</f>
        <v/>
      </c>
      <c r="E45" s="4">
        <f>MAX(0,'Start here'!$B$6-(F45+I45+L45+O45+R45+U45+X45+AA45+AD45+AG45))</f>
        <v/>
      </c>
      <c r="F45" s="4">
        <f>MIN(Order!$I$2,ROUND(H44*(1+Order!$H$2/12),2))</f>
        <v/>
      </c>
      <c r="G45" s="4">
        <f>MAX(0,MIN(ROUND(H44*(1+Order!$H$2/12),2)-F45,E45-(0)))</f>
        <v/>
      </c>
      <c r="H45" s="4">
        <f>MAX(0,ROUND(ROUND(H44*(1+Order!$H$2/12),2)-F45-G45,2))</f>
        <v/>
      </c>
      <c r="I45" s="4">
        <f>MIN(Order!$I$3,ROUND(K44*(1+Order!$H$3/12),2))</f>
        <v/>
      </c>
      <c r="J45" s="4">
        <f>MAX(0,MIN(ROUND(K44*(1+Order!$H$3/12),2)-I45,E45-(G45)))</f>
        <v/>
      </c>
      <c r="K45" s="4">
        <f>MAX(0,ROUND(ROUND(K44*(1+Order!$H$3/12),2)-I45-J45,2))</f>
        <v/>
      </c>
      <c r="L45" s="4">
        <f>MIN(Order!$I$4,ROUND(N44*(1+Order!$H$4/12),2))</f>
        <v/>
      </c>
      <c r="M45" s="4">
        <f>MAX(0,MIN(ROUND(N44*(1+Order!$H$4/12),2)-L45,E45-(G45+J45)))</f>
        <v/>
      </c>
      <c r="N45" s="4">
        <f>MAX(0,ROUND(ROUND(N44*(1+Order!$H$4/12),2)-L45-M45,2))</f>
        <v/>
      </c>
      <c r="O45" s="4">
        <f>MIN(Order!$I$5,ROUND(Q44*(1+Order!$H$5/12),2))</f>
        <v/>
      </c>
      <c r="P45" s="4">
        <f>MAX(0,MIN(ROUND(Q44*(1+Order!$H$5/12),2)-O45,E45-(G45+J45+M45)))</f>
        <v/>
      </c>
      <c r="Q45" s="4">
        <f>MAX(0,ROUND(ROUND(Q44*(1+Order!$H$5/12),2)-O45-P45,2))</f>
        <v/>
      </c>
      <c r="R45" s="4">
        <f>MIN(Order!$I$6,ROUND(T44*(1+Order!$H$6/12),2))</f>
        <v/>
      </c>
      <c r="S45" s="4">
        <f>MAX(0,MIN(ROUND(T44*(1+Order!$H$6/12),2)-R45,E45-(G45+J45+M45+P45)))</f>
        <v/>
      </c>
      <c r="T45" s="4">
        <f>MAX(0,ROUND(ROUND(T44*(1+Order!$H$6/12),2)-R45-S45,2))</f>
        <v/>
      </c>
      <c r="U45" s="4">
        <f>MIN(Order!$I$7,ROUND(W44*(1+Order!$H$7/12),2))</f>
        <v/>
      </c>
      <c r="V45" s="4">
        <f>MAX(0,MIN(ROUND(W44*(1+Order!$H$7/12),2)-U45,E45-(G45+J45+M45+P45+S45)))</f>
        <v/>
      </c>
      <c r="W45" s="4">
        <f>MAX(0,ROUND(ROUND(W44*(1+Order!$H$7/12),2)-U45-V45,2))</f>
        <v/>
      </c>
      <c r="X45" s="4">
        <f>MIN(Order!$I$8,ROUND(Z44*(1+Order!$H$8/12),2))</f>
        <v/>
      </c>
      <c r="Y45" s="4">
        <f>MAX(0,MIN(ROUND(Z44*(1+Order!$H$8/12),2)-X45,E45-(G45+J45+M45+P45+S45+V45)))</f>
        <v/>
      </c>
      <c r="Z45" s="4">
        <f>MAX(0,ROUND(ROUND(Z44*(1+Order!$H$8/12),2)-X45-Y45,2))</f>
        <v/>
      </c>
      <c r="AA45" s="4">
        <f>MIN(Order!$I$9,ROUND(AC44*(1+Order!$H$9/12),2))</f>
        <v/>
      </c>
      <c r="AB45" s="4">
        <f>MAX(0,MIN(ROUND(AC44*(1+Order!$H$9/12),2)-AA45,E45-(G45+J45+M45+P45+S45+V45+Y45)))</f>
        <v/>
      </c>
      <c r="AC45" s="4">
        <f>MAX(0,ROUND(ROUND(AC44*(1+Order!$H$9/12),2)-AA45-AB45,2))</f>
        <v/>
      </c>
      <c r="AD45" s="4">
        <f>MIN(Order!$I$10,ROUND(AF44*(1+Order!$H$10/12),2))</f>
        <v/>
      </c>
      <c r="AE45" s="4">
        <f>MAX(0,MIN(ROUND(AF44*(1+Order!$H$10/12),2)-AD45,E45-(G45+J45+M45+P45+S45+V45+Y45+AB45)))</f>
        <v/>
      </c>
      <c r="AF45" s="4">
        <f>MAX(0,ROUND(ROUND(AF44*(1+Order!$H$10/12),2)-AD45-AE45,2))</f>
        <v/>
      </c>
      <c r="AG45" s="4">
        <f>MIN(Order!$I$11,ROUND(AI44*(1+Order!$H$11/12),2))</f>
        <v/>
      </c>
      <c r="AH45" s="4">
        <f>MAX(0,MIN(ROUND(AI44*(1+Order!$H$11/12),2)-AG45,E45-(G45+J45+M45+P45+S45+V45+Y45+AB45+AE45)))</f>
        <v/>
      </c>
      <c r="AI45" s="4">
        <f>MAX(0,ROUND(ROUND(AI44*(1+Order!$H$11/12),2)-AG45-AH45,2))</f>
        <v/>
      </c>
    </row>
    <row r="46">
      <c r="A46" t="n">
        <v>43</v>
      </c>
      <c r="B46" s="16">
        <f>EDATE('Start here'!$B$7,A46-1)</f>
        <v/>
      </c>
      <c r="C46" s="4">
        <f>H46+K46+N46+Q46+T46+W46+Z46+AC46+AF46+AI46</f>
        <v/>
      </c>
      <c r="D46" s="4">
        <f>ROUND(H45*Order!$H$2/12,2)+ROUND(K45*Order!$H$3/12,2)+ROUND(N45*Order!$H$4/12,2)+ROUND(Q45*Order!$H$5/12,2)+ROUND(T45*Order!$H$6/12,2)+ROUND(W45*Order!$H$7/12,2)+ROUND(Z45*Order!$H$8/12,2)+ROUND(AC45*Order!$H$9/12,2)+ROUND(AF45*Order!$H$10/12,2)+ROUND(AI45*Order!$H$11/12,2)</f>
        <v/>
      </c>
      <c r="E46" s="4">
        <f>MAX(0,'Start here'!$B$6-(F46+I46+L46+O46+R46+U46+X46+AA46+AD46+AG46))</f>
        <v/>
      </c>
      <c r="F46" s="4">
        <f>MIN(Order!$I$2,ROUND(H45*(1+Order!$H$2/12),2))</f>
        <v/>
      </c>
      <c r="G46" s="4">
        <f>MAX(0,MIN(ROUND(H45*(1+Order!$H$2/12),2)-F46,E46-(0)))</f>
        <v/>
      </c>
      <c r="H46" s="4">
        <f>MAX(0,ROUND(ROUND(H45*(1+Order!$H$2/12),2)-F46-G46,2))</f>
        <v/>
      </c>
      <c r="I46" s="4">
        <f>MIN(Order!$I$3,ROUND(K45*(1+Order!$H$3/12),2))</f>
        <v/>
      </c>
      <c r="J46" s="4">
        <f>MAX(0,MIN(ROUND(K45*(1+Order!$H$3/12),2)-I46,E46-(G46)))</f>
        <v/>
      </c>
      <c r="K46" s="4">
        <f>MAX(0,ROUND(ROUND(K45*(1+Order!$H$3/12),2)-I46-J46,2))</f>
        <v/>
      </c>
      <c r="L46" s="4">
        <f>MIN(Order!$I$4,ROUND(N45*(1+Order!$H$4/12),2))</f>
        <v/>
      </c>
      <c r="M46" s="4">
        <f>MAX(0,MIN(ROUND(N45*(1+Order!$H$4/12),2)-L46,E46-(G46+J46)))</f>
        <v/>
      </c>
      <c r="N46" s="4">
        <f>MAX(0,ROUND(ROUND(N45*(1+Order!$H$4/12),2)-L46-M46,2))</f>
        <v/>
      </c>
      <c r="O46" s="4">
        <f>MIN(Order!$I$5,ROUND(Q45*(1+Order!$H$5/12),2))</f>
        <v/>
      </c>
      <c r="P46" s="4">
        <f>MAX(0,MIN(ROUND(Q45*(1+Order!$H$5/12),2)-O46,E46-(G46+J46+M46)))</f>
        <v/>
      </c>
      <c r="Q46" s="4">
        <f>MAX(0,ROUND(ROUND(Q45*(1+Order!$H$5/12),2)-O46-P46,2))</f>
        <v/>
      </c>
      <c r="R46" s="4">
        <f>MIN(Order!$I$6,ROUND(T45*(1+Order!$H$6/12),2))</f>
        <v/>
      </c>
      <c r="S46" s="4">
        <f>MAX(0,MIN(ROUND(T45*(1+Order!$H$6/12),2)-R46,E46-(G46+J46+M46+P46)))</f>
        <v/>
      </c>
      <c r="T46" s="4">
        <f>MAX(0,ROUND(ROUND(T45*(1+Order!$H$6/12),2)-R46-S46,2))</f>
        <v/>
      </c>
      <c r="U46" s="4">
        <f>MIN(Order!$I$7,ROUND(W45*(1+Order!$H$7/12),2))</f>
        <v/>
      </c>
      <c r="V46" s="4">
        <f>MAX(0,MIN(ROUND(W45*(1+Order!$H$7/12),2)-U46,E46-(G46+J46+M46+P46+S46)))</f>
        <v/>
      </c>
      <c r="W46" s="4">
        <f>MAX(0,ROUND(ROUND(W45*(1+Order!$H$7/12),2)-U46-V46,2))</f>
        <v/>
      </c>
      <c r="X46" s="4">
        <f>MIN(Order!$I$8,ROUND(Z45*(1+Order!$H$8/12),2))</f>
        <v/>
      </c>
      <c r="Y46" s="4">
        <f>MAX(0,MIN(ROUND(Z45*(1+Order!$H$8/12),2)-X46,E46-(G46+J46+M46+P46+S46+V46)))</f>
        <v/>
      </c>
      <c r="Z46" s="4">
        <f>MAX(0,ROUND(ROUND(Z45*(1+Order!$H$8/12),2)-X46-Y46,2))</f>
        <v/>
      </c>
      <c r="AA46" s="4">
        <f>MIN(Order!$I$9,ROUND(AC45*(1+Order!$H$9/12),2))</f>
        <v/>
      </c>
      <c r="AB46" s="4">
        <f>MAX(0,MIN(ROUND(AC45*(1+Order!$H$9/12),2)-AA46,E46-(G46+J46+M46+P46+S46+V46+Y46)))</f>
        <v/>
      </c>
      <c r="AC46" s="4">
        <f>MAX(0,ROUND(ROUND(AC45*(1+Order!$H$9/12),2)-AA46-AB46,2))</f>
        <v/>
      </c>
      <c r="AD46" s="4">
        <f>MIN(Order!$I$10,ROUND(AF45*(1+Order!$H$10/12),2))</f>
        <v/>
      </c>
      <c r="AE46" s="4">
        <f>MAX(0,MIN(ROUND(AF45*(1+Order!$H$10/12),2)-AD46,E46-(G46+J46+M46+P46+S46+V46+Y46+AB46)))</f>
        <v/>
      </c>
      <c r="AF46" s="4">
        <f>MAX(0,ROUND(ROUND(AF45*(1+Order!$H$10/12),2)-AD46-AE46,2))</f>
        <v/>
      </c>
      <c r="AG46" s="4">
        <f>MIN(Order!$I$11,ROUND(AI45*(1+Order!$H$11/12),2))</f>
        <v/>
      </c>
      <c r="AH46" s="4">
        <f>MAX(0,MIN(ROUND(AI45*(1+Order!$H$11/12),2)-AG46,E46-(G46+J46+M46+P46+S46+V46+Y46+AB46+AE46)))</f>
        <v/>
      </c>
      <c r="AI46" s="4">
        <f>MAX(0,ROUND(ROUND(AI45*(1+Order!$H$11/12),2)-AG46-AH46,2))</f>
        <v/>
      </c>
    </row>
    <row r="47">
      <c r="A47" t="n">
        <v>44</v>
      </c>
      <c r="B47" s="16">
        <f>EDATE('Start here'!$B$7,A47-1)</f>
        <v/>
      </c>
      <c r="C47" s="4">
        <f>H47+K47+N47+Q47+T47+W47+Z47+AC47+AF47+AI47</f>
        <v/>
      </c>
      <c r="D47" s="4">
        <f>ROUND(H46*Order!$H$2/12,2)+ROUND(K46*Order!$H$3/12,2)+ROUND(N46*Order!$H$4/12,2)+ROUND(Q46*Order!$H$5/12,2)+ROUND(T46*Order!$H$6/12,2)+ROUND(W46*Order!$H$7/12,2)+ROUND(Z46*Order!$H$8/12,2)+ROUND(AC46*Order!$H$9/12,2)+ROUND(AF46*Order!$H$10/12,2)+ROUND(AI46*Order!$H$11/12,2)</f>
        <v/>
      </c>
      <c r="E47" s="4">
        <f>MAX(0,'Start here'!$B$6-(F47+I47+L47+O47+R47+U47+X47+AA47+AD47+AG47))</f>
        <v/>
      </c>
      <c r="F47" s="4">
        <f>MIN(Order!$I$2,ROUND(H46*(1+Order!$H$2/12),2))</f>
        <v/>
      </c>
      <c r="G47" s="4">
        <f>MAX(0,MIN(ROUND(H46*(1+Order!$H$2/12),2)-F47,E47-(0)))</f>
        <v/>
      </c>
      <c r="H47" s="4">
        <f>MAX(0,ROUND(ROUND(H46*(1+Order!$H$2/12),2)-F47-G47,2))</f>
        <v/>
      </c>
      <c r="I47" s="4">
        <f>MIN(Order!$I$3,ROUND(K46*(1+Order!$H$3/12),2))</f>
        <v/>
      </c>
      <c r="J47" s="4">
        <f>MAX(0,MIN(ROUND(K46*(1+Order!$H$3/12),2)-I47,E47-(G47)))</f>
        <v/>
      </c>
      <c r="K47" s="4">
        <f>MAX(0,ROUND(ROUND(K46*(1+Order!$H$3/12),2)-I47-J47,2))</f>
        <v/>
      </c>
      <c r="L47" s="4">
        <f>MIN(Order!$I$4,ROUND(N46*(1+Order!$H$4/12),2))</f>
        <v/>
      </c>
      <c r="M47" s="4">
        <f>MAX(0,MIN(ROUND(N46*(1+Order!$H$4/12),2)-L47,E47-(G47+J47)))</f>
        <v/>
      </c>
      <c r="N47" s="4">
        <f>MAX(0,ROUND(ROUND(N46*(1+Order!$H$4/12),2)-L47-M47,2))</f>
        <v/>
      </c>
      <c r="O47" s="4">
        <f>MIN(Order!$I$5,ROUND(Q46*(1+Order!$H$5/12),2))</f>
        <v/>
      </c>
      <c r="P47" s="4">
        <f>MAX(0,MIN(ROUND(Q46*(1+Order!$H$5/12),2)-O47,E47-(G47+J47+M47)))</f>
        <v/>
      </c>
      <c r="Q47" s="4">
        <f>MAX(0,ROUND(ROUND(Q46*(1+Order!$H$5/12),2)-O47-P47,2))</f>
        <v/>
      </c>
      <c r="R47" s="4">
        <f>MIN(Order!$I$6,ROUND(T46*(1+Order!$H$6/12),2))</f>
        <v/>
      </c>
      <c r="S47" s="4">
        <f>MAX(0,MIN(ROUND(T46*(1+Order!$H$6/12),2)-R47,E47-(G47+J47+M47+P47)))</f>
        <v/>
      </c>
      <c r="T47" s="4">
        <f>MAX(0,ROUND(ROUND(T46*(1+Order!$H$6/12),2)-R47-S47,2))</f>
        <v/>
      </c>
      <c r="U47" s="4">
        <f>MIN(Order!$I$7,ROUND(W46*(1+Order!$H$7/12),2))</f>
        <v/>
      </c>
      <c r="V47" s="4">
        <f>MAX(0,MIN(ROUND(W46*(1+Order!$H$7/12),2)-U47,E47-(G47+J47+M47+P47+S47)))</f>
        <v/>
      </c>
      <c r="W47" s="4">
        <f>MAX(0,ROUND(ROUND(W46*(1+Order!$H$7/12),2)-U47-V47,2))</f>
        <v/>
      </c>
      <c r="X47" s="4">
        <f>MIN(Order!$I$8,ROUND(Z46*(1+Order!$H$8/12),2))</f>
        <v/>
      </c>
      <c r="Y47" s="4">
        <f>MAX(0,MIN(ROUND(Z46*(1+Order!$H$8/12),2)-X47,E47-(G47+J47+M47+P47+S47+V47)))</f>
        <v/>
      </c>
      <c r="Z47" s="4">
        <f>MAX(0,ROUND(ROUND(Z46*(1+Order!$H$8/12),2)-X47-Y47,2))</f>
        <v/>
      </c>
      <c r="AA47" s="4">
        <f>MIN(Order!$I$9,ROUND(AC46*(1+Order!$H$9/12),2))</f>
        <v/>
      </c>
      <c r="AB47" s="4">
        <f>MAX(0,MIN(ROUND(AC46*(1+Order!$H$9/12),2)-AA47,E47-(G47+J47+M47+P47+S47+V47+Y47)))</f>
        <v/>
      </c>
      <c r="AC47" s="4">
        <f>MAX(0,ROUND(ROUND(AC46*(1+Order!$H$9/12),2)-AA47-AB47,2))</f>
        <v/>
      </c>
      <c r="AD47" s="4">
        <f>MIN(Order!$I$10,ROUND(AF46*(1+Order!$H$10/12),2))</f>
        <v/>
      </c>
      <c r="AE47" s="4">
        <f>MAX(0,MIN(ROUND(AF46*(1+Order!$H$10/12),2)-AD47,E47-(G47+J47+M47+P47+S47+V47+Y47+AB47)))</f>
        <v/>
      </c>
      <c r="AF47" s="4">
        <f>MAX(0,ROUND(ROUND(AF46*(1+Order!$H$10/12),2)-AD47-AE47,2))</f>
        <v/>
      </c>
      <c r="AG47" s="4">
        <f>MIN(Order!$I$11,ROUND(AI46*(1+Order!$H$11/12),2))</f>
        <v/>
      </c>
      <c r="AH47" s="4">
        <f>MAX(0,MIN(ROUND(AI46*(1+Order!$H$11/12),2)-AG47,E47-(G47+J47+M47+P47+S47+V47+Y47+AB47+AE47)))</f>
        <v/>
      </c>
      <c r="AI47" s="4">
        <f>MAX(0,ROUND(ROUND(AI46*(1+Order!$H$11/12),2)-AG47-AH47,2))</f>
        <v/>
      </c>
    </row>
    <row r="48">
      <c r="A48" t="n">
        <v>45</v>
      </c>
      <c r="B48" s="16">
        <f>EDATE('Start here'!$B$7,A48-1)</f>
        <v/>
      </c>
      <c r="C48" s="4">
        <f>H48+K48+N48+Q48+T48+W48+Z48+AC48+AF48+AI48</f>
        <v/>
      </c>
      <c r="D48" s="4">
        <f>ROUND(H47*Order!$H$2/12,2)+ROUND(K47*Order!$H$3/12,2)+ROUND(N47*Order!$H$4/12,2)+ROUND(Q47*Order!$H$5/12,2)+ROUND(T47*Order!$H$6/12,2)+ROUND(W47*Order!$H$7/12,2)+ROUND(Z47*Order!$H$8/12,2)+ROUND(AC47*Order!$H$9/12,2)+ROUND(AF47*Order!$H$10/12,2)+ROUND(AI47*Order!$H$11/12,2)</f>
        <v/>
      </c>
      <c r="E48" s="4">
        <f>MAX(0,'Start here'!$B$6-(F48+I48+L48+O48+R48+U48+X48+AA48+AD48+AG48))</f>
        <v/>
      </c>
      <c r="F48" s="4">
        <f>MIN(Order!$I$2,ROUND(H47*(1+Order!$H$2/12),2))</f>
        <v/>
      </c>
      <c r="G48" s="4">
        <f>MAX(0,MIN(ROUND(H47*(1+Order!$H$2/12),2)-F48,E48-(0)))</f>
        <v/>
      </c>
      <c r="H48" s="4">
        <f>MAX(0,ROUND(ROUND(H47*(1+Order!$H$2/12),2)-F48-G48,2))</f>
        <v/>
      </c>
      <c r="I48" s="4">
        <f>MIN(Order!$I$3,ROUND(K47*(1+Order!$H$3/12),2))</f>
        <v/>
      </c>
      <c r="J48" s="4">
        <f>MAX(0,MIN(ROUND(K47*(1+Order!$H$3/12),2)-I48,E48-(G48)))</f>
        <v/>
      </c>
      <c r="K48" s="4">
        <f>MAX(0,ROUND(ROUND(K47*(1+Order!$H$3/12),2)-I48-J48,2))</f>
        <v/>
      </c>
      <c r="L48" s="4">
        <f>MIN(Order!$I$4,ROUND(N47*(1+Order!$H$4/12),2))</f>
        <v/>
      </c>
      <c r="M48" s="4">
        <f>MAX(0,MIN(ROUND(N47*(1+Order!$H$4/12),2)-L48,E48-(G48+J48)))</f>
        <v/>
      </c>
      <c r="N48" s="4">
        <f>MAX(0,ROUND(ROUND(N47*(1+Order!$H$4/12),2)-L48-M48,2))</f>
        <v/>
      </c>
      <c r="O48" s="4">
        <f>MIN(Order!$I$5,ROUND(Q47*(1+Order!$H$5/12),2))</f>
        <v/>
      </c>
      <c r="P48" s="4">
        <f>MAX(0,MIN(ROUND(Q47*(1+Order!$H$5/12),2)-O48,E48-(G48+J48+M48)))</f>
        <v/>
      </c>
      <c r="Q48" s="4">
        <f>MAX(0,ROUND(ROUND(Q47*(1+Order!$H$5/12),2)-O48-P48,2))</f>
        <v/>
      </c>
      <c r="R48" s="4">
        <f>MIN(Order!$I$6,ROUND(T47*(1+Order!$H$6/12),2))</f>
        <v/>
      </c>
      <c r="S48" s="4">
        <f>MAX(0,MIN(ROUND(T47*(1+Order!$H$6/12),2)-R48,E48-(G48+J48+M48+P48)))</f>
        <v/>
      </c>
      <c r="T48" s="4">
        <f>MAX(0,ROUND(ROUND(T47*(1+Order!$H$6/12),2)-R48-S48,2))</f>
        <v/>
      </c>
      <c r="U48" s="4">
        <f>MIN(Order!$I$7,ROUND(W47*(1+Order!$H$7/12),2))</f>
        <v/>
      </c>
      <c r="V48" s="4">
        <f>MAX(0,MIN(ROUND(W47*(1+Order!$H$7/12),2)-U48,E48-(G48+J48+M48+P48+S48)))</f>
        <v/>
      </c>
      <c r="W48" s="4">
        <f>MAX(0,ROUND(ROUND(W47*(1+Order!$H$7/12),2)-U48-V48,2))</f>
        <v/>
      </c>
      <c r="X48" s="4">
        <f>MIN(Order!$I$8,ROUND(Z47*(1+Order!$H$8/12),2))</f>
        <v/>
      </c>
      <c r="Y48" s="4">
        <f>MAX(0,MIN(ROUND(Z47*(1+Order!$H$8/12),2)-X48,E48-(G48+J48+M48+P48+S48+V48)))</f>
        <v/>
      </c>
      <c r="Z48" s="4">
        <f>MAX(0,ROUND(ROUND(Z47*(1+Order!$H$8/12),2)-X48-Y48,2))</f>
        <v/>
      </c>
      <c r="AA48" s="4">
        <f>MIN(Order!$I$9,ROUND(AC47*(1+Order!$H$9/12),2))</f>
        <v/>
      </c>
      <c r="AB48" s="4">
        <f>MAX(0,MIN(ROUND(AC47*(1+Order!$H$9/12),2)-AA48,E48-(G48+J48+M48+P48+S48+V48+Y48)))</f>
        <v/>
      </c>
      <c r="AC48" s="4">
        <f>MAX(0,ROUND(ROUND(AC47*(1+Order!$H$9/12),2)-AA48-AB48,2))</f>
        <v/>
      </c>
      <c r="AD48" s="4">
        <f>MIN(Order!$I$10,ROUND(AF47*(1+Order!$H$10/12),2))</f>
        <v/>
      </c>
      <c r="AE48" s="4">
        <f>MAX(0,MIN(ROUND(AF47*(1+Order!$H$10/12),2)-AD48,E48-(G48+J48+M48+P48+S48+V48+Y48+AB48)))</f>
        <v/>
      </c>
      <c r="AF48" s="4">
        <f>MAX(0,ROUND(ROUND(AF47*(1+Order!$H$10/12),2)-AD48-AE48,2))</f>
        <v/>
      </c>
      <c r="AG48" s="4">
        <f>MIN(Order!$I$11,ROUND(AI47*(1+Order!$H$11/12),2))</f>
        <v/>
      </c>
      <c r="AH48" s="4">
        <f>MAX(0,MIN(ROUND(AI47*(1+Order!$H$11/12),2)-AG48,E48-(G48+J48+M48+P48+S48+V48+Y48+AB48+AE48)))</f>
        <v/>
      </c>
      <c r="AI48" s="4">
        <f>MAX(0,ROUND(ROUND(AI47*(1+Order!$H$11/12),2)-AG48-AH48,2))</f>
        <v/>
      </c>
    </row>
    <row r="49">
      <c r="A49" t="n">
        <v>46</v>
      </c>
      <c r="B49" s="16">
        <f>EDATE('Start here'!$B$7,A49-1)</f>
        <v/>
      </c>
      <c r="C49" s="4">
        <f>H49+K49+N49+Q49+T49+W49+Z49+AC49+AF49+AI49</f>
        <v/>
      </c>
      <c r="D49" s="4">
        <f>ROUND(H48*Order!$H$2/12,2)+ROUND(K48*Order!$H$3/12,2)+ROUND(N48*Order!$H$4/12,2)+ROUND(Q48*Order!$H$5/12,2)+ROUND(T48*Order!$H$6/12,2)+ROUND(W48*Order!$H$7/12,2)+ROUND(Z48*Order!$H$8/12,2)+ROUND(AC48*Order!$H$9/12,2)+ROUND(AF48*Order!$H$10/12,2)+ROUND(AI48*Order!$H$11/12,2)</f>
        <v/>
      </c>
      <c r="E49" s="4">
        <f>MAX(0,'Start here'!$B$6-(F49+I49+L49+O49+R49+U49+X49+AA49+AD49+AG49))</f>
        <v/>
      </c>
      <c r="F49" s="4">
        <f>MIN(Order!$I$2,ROUND(H48*(1+Order!$H$2/12),2))</f>
        <v/>
      </c>
      <c r="G49" s="4">
        <f>MAX(0,MIN(ROUND(H48*(1+Order!$H$2/12),2)-F49,E49-(0)))</f>
        <v/>
      </c>
      <c r="H49" s="4">
        <f>MAX(0,ROUND(ROUND(H48*(1+Order!$H$2/12),2)-F49-G49,2))</f>
        <v/>
      </c>
      <c r="I49" s="4">
        <f>MIN(Order!$I$3,ROUND(K48*(1+Order!$H$3/12),2))</f>
        <v/>
      </c>
      <c r="J49" s="4">
        <f>MAX(0,MIN(ROUND(K48*(1+Order!$H$3/12),2)-I49,E49-(G49)))</f>
        <v/>
      </c>
      <c r="K49" s="4">
        <f>MAX(0,ROUND(ROUND(K48*(1+Order!$H$3/12),2)-I49-J49,2))</f>
        <v/>
      </c>
      <c r="L49" s="4">
        <f>MIN(Order!$I$4,ROUND(N48*(1+Order!$H$4/12),2))</f>
        <v/>
      </c>
      <c r="M49" s="4">
        <f>MAX(0,MIN(ROUND(N48*(1+Order!$H$4/12),2)-L49,E49-(G49+J49)))</f>
        <v/>
      </c>
      <c r="N49" s="4">
        <f>MAX(0,ROUND(ROUND(N48*(1+Order!$H$4/12),2)-L49-M49,2))</f>
        <v/>
      </c>
      <c r="O49" s="4">
        <f>MIN(Order!$I$5,ROUND(Q48*(1+Order!$H$5/12),2))</f>
        <v/>
      </c>
      <c r="P49" s="4">
        <f>MAX(0,MIN(ROUND(Q48*(1+Order!$H$5/12),2)-O49,E49-(G49+J49+M49)))</f>
        <v/>
      </c>
      <c r="Q49" s="4">
        <f>MAX(0,ROUND(ROUND(Q48*(1+Order!$H$5/12),2)-O49-P49,2))</f>
        <v/>
      </c>
      <c r="R49" s="4">
        <f>MIN(Order!$I$6,ROUND(T48*(1+Order!$H$6/12),2))</f>
        <v/>
      </c>
      <c r="S49" s="4">
        <f>MAX(0,MIN(ROUND(T48*(1+Order!$H$6/12),2)-R49,E49-(G49+J49+M49+P49)))</f>
        <v/>
      </c>
      <c r="T49" s="4">
        <f>MAX(0,ROUND(ROUND(T48*(1+Order!$H$6/12),2)-R49-S49,2))</f>
        <v/>
      </c>
      <c r="U49" s="4">
        <f>MIN(Order!$I$7,ROUND(W48*(1+Order!$H$7/12),2))</f>
        <v/>
      </c>
      <c r="V49" s="4">
        <f>MAX(0,MIN(ROUND(W48*(1+Order!$H$7/12),2)-U49,E49-(G49+J49+M49+P49+S49)))</f>
        <v/>
      </c>
      <c r="W49" s="4">
        <f>MAX(0,ROUND(ROUND(W48*(1+Order!$H$7/12),2)-U49-V49,2))</f>
        <v/>
      </c>
      <c r="X49" s="4">
        <f>MIN(Order!$I$8,ROUND(Z48*(1+Order!$H$8/12),2))</f>
        <v/>
      </c>
      <c r="Y49" s="4">
        <f>MAX(0,MIN(ROUND(Z48*(1+Order!$H$8/12),2)-X49,E49-(G49+J49+M49+P49+S49+V49)))</f>
        <v/>
      </c>
      <c r="Z49" s="4">
        <f>MAX(0,ROUND(ROUND(Z48*(1+Order!$H$8/12),2)-X49-Y49,2))</f>
        <v/>
      </c>
      <c r="AA49" s="4">
        <f>MIN(Order!$I$9,ROUND(AC48*(1+Order!$H$9/12),2))</f>
        <v/>
      </c>
      <c r="AB49" s="4">
        <f>MAX(0,MIN(ROUND(AC48*(1+Order!$H$9/12),2)-AA49,E49-(G49+J49+M49+P49+S49+V49+Y49)))</f>
        <v/>
      </c>
      <c r="AC49" s="4">
        <f>MAX(0,ROUND(ROUND(AC48*(1+Order!$H$9/12),2)-AA49-AB49,2))</f>
        <v/>
      </c>
      <c r="AD49" s="4">
        <f>MIN(Order!$I$10,ROUND(AF48*(1+Order!$H$10/12),2))</f>
        <v/>
      </c>
      <c r="AE49" s="4">
        <f>MAX(0,MIN(ROUND(AF48*(1+Order!$H$10/12),2)-AD49,E49-(G49+J49+M49+P49+S49+V49+Y49+AB49)))</f>
        <v/>
      </c>
      <c r="AF49" s="4">
        <f>MAX(0,ROUND(ROUND(AF48*(1+Order!$H$10/12),2)-AD49-AE49,2))</f>
        <v/>
      </c>
      <c r="AG49" s="4">
        <f>MIN(Order!$I$11,ROUND(AI48*(1+Order!$H$11/12),2))</f>
        <v/>
      </c>
      <c r="AH49" s="4">
        <f>MAX(0,MIN(ROUND(AI48*(1+Order!$H$11/12),2)-AG49,E49-(G49+J49+M49+P49+S49+V49+Y49+AB49+AE49)))</f>
        <v/>
      </c>
      <c r="AI49" s="4">
        <f>MAX(0,ROUND(ROUND(AI48*(1+Order!$H$11/12),2)-AG49-AH49,2))</f>
        <v/>
      </c>
    </row>
    <row r="50">
      <c r="A50" t="n">
        <v>47</v>
      </c>
      <c r="B50" s="16">
        <f>EDATE('Start here'!$B$7,A50-1)</f>
        <v/>
      </c>
      <c r="C50" s="4">
        <f>H50+K50+N50+Q50+T50+W50+Z50+AC50+AF50+AI50</f>
        <v/>
      </c>
      <c r="D50" s="4">
        <f>ROUND(H49*Order!$H$2/12,2)+ROUND(K49*Order!$H$3/12,2)+ROUND(N49*Order!$H$4/12,2)+ROUND(Q49*Order!$H$5/12,2)+ROUND(T49*Order!$H$6/12,2)+ROUND(W49*Order!$H$7/12,2)+ROUND(Z49*Order!$H$8/12,2)+ROUND(AC49*Order!$H$9/12,2)+ROUND(AF49*Order!$H$10/12,2)+ROUND(AI49*Order!$H$11/12,2)</f>
        <v/>
      </c>
      <c r="E50" s="4">
        <f>MAX(0,'Start here'!$B$6-(F50+I50+L50+O50+R50+U50+X50+AA50+AD50+AG50))</f>
        <v/>
      </c>
      <c r="F50" s="4">
        <f>MIN(Order!$I$2,ROUND(H49*(1+Order!$H$2/12),2))</f>
        <v/>
      </c>
      <c r="G50" s="4">
        <f>MAX(0,MIN(ROUND(H49*(1+Order!$H$2/12),2)-F50,E50-(0)))</f>
        <v/>
      </c>
      <c r="H50" s="4">
        <f>MAX(0,ROUND(ROUND(H49*(1+Order!$H$2/12),2)-F50-G50,2))</f>
        <v/>
      </c>
      <c r="I50" s="4">
        <f>MIN(Order!$I$3,ROUND(K49*(1+Order!$H$3/12),2))</f>
        <v/>
      </c>
      <c r="J50" s="4">
        <f>MAX(0,MIN(ROUND(K49*(1+Order!$H$3/12),2)-I50,E50-(G50)))</f>
        <v/>
      </c>
      <c r="K50" s="4">
        <f>MAX(0,ROUND(ROUND(K49*(1+Order!$H$3/12),2)-I50-J50,2))</f>
        <v/>
      </c>
      <c r="L50" s="4">
        <f>MIN(Order!$I$4,ROUND(N49*(1+Order!$H$4/12),2))</f>
        <v/>
      </c>
      <c r="M50" s="4">
        <f>MAX(0,MIN(ROUND(N49*(1+Order!$H$4/12),2)-L50,E50-(G50+J50)))</f>
        <v/>
      </c>
      <c r="N50" s="4">
        <f>MAX(0,ROUND(ROUND(N49*(1+Order!$H$4/12),2)-L50-M50,2))</f>
        <v/>
      </c>
      <c r="O50" s="4">
        <f>MIN(Order!$I$5,ROUND(Q49*(1+Order!$H$5/12),2))</f>
        <v/>
      </c>
      <c r="P50" s="4">
        <f>MAX(0,MIN(ROUND(Q49*(1+Order!$H$5/12),2)-O50,E50-(G50+J50+M50)))</f>
        <v/>
      </c>
      <c r="Q50" s="4">
        <f>MAX(0,ROUND(ROUND(Q49*(1+Order!$H$5/12),2)-O50-P50,2))</f>
        <v/>
      </c>
      <c r="R50" s="4">
        <f>MIN(Order!$I$6,ROUND(T49*(1+Order!$H$6/12),2))</f>
        <v/>
      </c>
      <c r="S50" s="4">
        <f>MAX(0,MIN(ROUND(T49*(1+Order!$H$6/12),2)-R50,E50-(G50+J50+M50+P50)))</f>
        <v/>
      </c>
      <c r="T50" s="4">
        <f>MAX(0,ROUND(ROUND(T49*(1+Order!$H$6/12),2)-R50-S50,2))</f>
        <v/>
      </c>
      <c r="U50" s="4">
        <f>MIN(Order!$I$7,ROUND(W49*(1+Order!$H$7/12),2))</f>
        <v/>
      </c>
      <c r="V50" s="4">
        <f>MAX(0,MIN(ROUND(W49*(1+Order!$H$7/12),2)-U50,E50-(G50+J50+M50+P50+S50)))</f>
        <v/>
      </c>
      <c r="W50" s="4">
        <f>MAX(0,ROUND(ROUND(W49*(1+Order!$H$7/12),2)-U50-V50,2))</f>
        <v/>
      </c>
      <c r="X50" s="4">
        <f>MIN(Order!$I$8,ROUND(Z49*(1+Order!$H$8/12),2))</f>
        <v/>
      </c>
      <c r="Y50" s="4">
        <f>MAX(0,MIN(ROUND(Z49*(1+Order!$H$8/12),2)-X50,E50-(G50+J50+M50+P50+S50+V50)))</f>
        <v/>
      </c>
      <c r="Z50" s="4">
        <f>MAX(0,ROUND(ROUND(Z49*(1+Order!$H$8/12),2)-X50-Y50,2))</f>
        <v/>
      </c>
      <c r="AA50" s="4">
        <f>MIN(Order!$I$9,ROUND(AC49*(1+Order!$H$9/12),2))</f>
        <v/>
      </c>
      <c r="AB50" s="4">
        <f>MAX(0,MIN(ROUND(AC49*(1+Order!$H$9/12),2)-AA50,E50-(G50+J50+M50+P50+S50+V50+Y50)))</f>
        <v/>
      </c>
      <c r="AC50" s="4">
        <f>MAX(0,ROUND(ROUND(AC49*(1+Order!$H$9/12),2)-AA50-AB50,2))</f>
        <v/>
      </c>
      <c r="AD50" s="4">
        <f>MIN(Order!$I$10,ROUND(AF49*(1+Order!$H$10/12),2))</f>
        <v/>
      </c>
      <c r="AE50" s="4">
        <f>MAX(0,MIN(ROUND(AF49*(1+Order!$H$10/12),2)-AD50,E50-(G50+J50+M50+P50+S50+V50+Y50+AB50)))</f>
        <v/>
      </c>
      <c r="AF50" s="4">
        <f>MAX(0,ROUND(ROUND(AF49*(1+Order!$H$10/12),2)-AD50-AE50,2))</f>
        <v/>
      </c>
      <c r="AG50" s="4">
        <f>MIN(Order!$I$11,ROUND(AI49*(1+Order!$H$11/12),2))</f>
        <v/>
      </c>
      <c r="AH50" s="4">
        <f>MAX(0,MIN(ROUND(AI49*(1+Order!$H$11/12),2)-AG50,E50-(G50+J50+M50+P50+S50+V50+Y50+AB50+AE50)))</f>
        <v/>
      </c>
      <c r="AI50" s="4">
        <f>MAX(0,ROUND(ROUND(AI49*(1+Order!$H$11/12),2)-AG50-AH50,2))</f>
        <v/>
      </c>
    </row>
    <row r="51">
      <c r="A51" t="n">
        <v>48</v>
      </c>
      <c r="B51" s="16">
        <f>EDATE('Start here'!$B$7,A51-1)</f>
        <v/>
      </c>
      <c r="C51" s="4">
        <f>H51+K51+N51+Q51+T51+W51+Z51+AC51+AF51+AI51</f>
        <v/>
      </c>
      <c r="D51" s="4">
        <f>ROUND(H50*Order!$H$2/12,2)+ROUND(K50*Order!$H$3/12,2)+ROUND(N50*Order!$H$4/12,2)+ROUND(Q50*Order!$H$5/12,2)+ROUND(T50*Order!$H$6/12,2)+ROUND(W50*Order!$H$7/12,2)+ROUND(Z50*Order!$H$8/12,2)+ROUND(AC50*Order!$H$9/12,2)+ROUND(AF50*Order!$H$10/12,2)+ROUND(AI50*Order!$H$11/12,2)</f>
        <v/>
      </c>
      <c r="E51" s="4">
        <f>MAX(0,'Start here'!$B$6-(F51+I51+L51+O51+R51+U51+X51+AA51+AD51+AG51))</f>
        <v/>
      </c>
      <c r="F51" s="4">
        <f>MIN(Order!$I$2,ROUND(H50*(1+Order!$H$2/12),2))</f>
        <v/>
      </c>
      <c r="G51" s="4">
        <f>MAX(0,MIN(ROUND(H50*(1+Order!$H$2/12),2)-F51,E51-(0)))</f>
        <v/>
      </c>
      <c r="H51" s="4">
        <f>MAX(0,ROUND(ROUND(H50*(1+Order!$H$2/12),2)-F51-G51,2))</f>
        <v/>
      </c>
      <c r="I51" s="4">
        <f>MIN(Order!$I$3,ROUND(K50*(1+Order!$H$3/12),2))</f>
        <v/>
      </c>
      <c r="J51" s="4">
        <f>MAX(0,MIN(ROUND(K50*(1+Order!$H$3/12),2)-I51,E51-(G51)))</f>
        <v/>
      </c>
      <c r="K51" s="4">
        <f>MAX(0,ROUND(ROUND(K50*(1+Order!$H$3/12),2)-I51-J51,2))</f>
        <v/>
      </c>
      <c r="L51" s="4">
        <f>MIN(Order!$I$4,ROUND(N50*(1+Order!$H$4/12),2))</f>
        <v/>
      </c>
      <c r="M51" s="4">
        <f>MAX(0,MIN(ROUND(N50*(1+Order!$H$4/12),2)-L51,E51-(G51+J51)))</f>
        <v/>
      </c>
      <c r="N51" s="4">
        <f>MAX(0,ROUND(ROUND(N50*(1+Order!$H$4/12),2)-L51-M51,2))</f>
        <v/>
      </c>
      <c r="O51" s="4">
        <f>MIN(Order!$I$5,ROUND(Q50*(1+Order!$H$5/12),2))</f>
        <v/>
      </c>
      <c r="P51" s="4">
        <f>MAX(0,MIN(ROUND(Q50*(1+Order!$H$5/12),2)-O51,E51-(G51+J51+M51)))</f>
        <v/>
      </c>
      <c r="Q51" s="4">
        <f>MAX(0,ROUND(ROUND(Q50*(1+Order!$H$5/12),2)-O51-P51,2))</f>
        <v/>
      </c>
      <c r="R51" s="4">
        <f>MIN(Order!$I$6,ROUND(T50*(1+Order!$H$6/12),2))</f>
        <v/>
      </c>
      <c r="S51" s="4">
        <f>MAX(0,MIN(ROUND(T50*(1+Order!$H$6/12),2)-R51,E51-(G51+J51+M51+P51)))</f>
        <v/>
      </c>
      <c r="T51" s="4">
        <f>MAX(0,ROUND(ROUND(T50*(1+Order!$H$6/12),2)-R51-S51,2))</f>
        <v/>
      </c>
      <c r="U51" s="4">
        <f>MIN(Order!$I$7,ROUND(W50*(1+Order!$H$7/12),2))</f>
        <v/>
      </c>
      <c r="V51" s="4">
        <f>MAX(0,MIN(ROUND(W50*(1+Order!$H$7/12),2)-U51,E51-(G51+J51+M51+P51+S51)))</f>
        <v/>
      </c>
      <c r="W51" s="4">
        <f>MAX(0,ROUND(ROUND(W50*(1+Order!$H$7/12),2)-U51-V51,2))</f>
        <v/>
      </c>
      <c r="X51" s="4">
        <f>MIN(Order!$I$8,ROUND(Z50*(1+Order!$H$8/12),2))</f>
        <v/>
      </c>
      <c r="Y51" s="4">
        <f>MAX(0,MIN(ROUND(Z50*(1+Order!$H$8/12),2)-X51,E51-(G51+J51+M51+P51+S51+V51)))</f>
        <v/>
      </c>
      <c r="Z51" s="4">
        <f>MAX(0,ROUND(ROUND(Z50*(1+Order!$H$8/12),2)-X51-Y51,2))</f>
        <v/>
      </c>
      <c r="AA51" s="4">
        <f>MIN(Order!$I$9,ROUND(AC50*(1+Order!$H$9/12),2))</f>
        <v/>
      </c>
      <c r="AB51" s="4">
        <f>MAX(0,MIN(ROUND(AC50*(1+Order!$H$9/12),2)-AA51,E51-(G51+J51+M51+P51+S51+V51+Y51)))</f>
        <v/>
      </c>
      <c r="AC51" s="4">
        <f>MAX(0,ROUND(ROUND(AC50*(1+Order!$H$9/12),2)-AA51-AB51,2))</f>
        <v/>
      </c>
      <c r="AD51" s="4">
        <f>MIN(Order!$I$10,ROUND(AF50*(1+Order!$H$10/12),2))</f>
        <v/>
      </c>
      <c r="AE51" s="4">
        <f>MAX(0,MIN(ROUND(AF50*(1+Order!$H$10/12),2)-AD51,E51-(G51+J51+M51+P51+S51+V51+Y51+AB51)))</f>
        <v/>
      </c>
      <c r="AF51" s="4">
        <f>MAX(0,ROUND(ROUND(AF50*(1+Order!$H$10/12),2)-AD51-AE51,2))</f>
        <v/>
      </c>
      <c r="AG51" s="4">
        <f>MIN(Order!$I$11,ROUND(AI50*(1+Order!$H$11/12),2))</f>
        <v/>
      </c>
      <c r="AH51" s="4">
        <f>MAX(0,MIN(ROUND(AI50*(1+Order!$H$11/12),2)-AG51,E51-(G51+J51+M51+P51+S51+V51+Y51+AB51+AE51)))</f>
        <v/>
      </c>
      <c r="AI51" s="4">
        <f>MAX(0,ROUND(ROUND(AI50*(1+Order!$H$11/12),2)-AG51-AH51,2))</f>
        <v/>
      </c>
    </row>
    <row r="52">
      <c r="A52" t="n">
        <v>49</v>
      </c>
      <c r="B52" s="16">
        <f>EDATE('Start here'!$B$7,A52-1)</f>
        <v/>
      </c>
      <c r="C52" s="4">
        <f>H52+K52+N52+Q52+T52+W52+Z52+AC52+AF52+AI52</f>
        <v/>
      </c>
      <c r="D52" s="4">
        <f>ROUND(H51*Order!$H$2/12,2)+ROUND(K51*Order!$H$3/12,2)+ROUND(N51*Order!$H$4/12,2)+ROUND(Q51*Order!$H$5/12,2)+ROUND(T51*Order!$H$6/12,2)+ROUND(W51*Order!$H$7/12,2)+ROUND(Z51*Order!$H$8/12,2)+ROUND(AC51*Order!$H$9/12,2)+ROUND(AF51*Order!$H$10/12,2)+ROUND(AI51*Order!$H$11/12,2)</f>
        <v/>
      </c>
      <c r="E52" s="4">
        <f>MAX(0,'Start here'!$B$6-(F52+I52+L52+O52+R52+U52+X52+AA52+AD52+AG52))</f>
        <v/>
      </c>
      <c r="F52" s="4">
        <f>MIN(Order!$I$2,ROUND(H51*(1+Order!$H$2/12),2))</f>
        <v/>
      </c>
      <c r="G52" s="4">
        <f>MAX(0,MIN(ROUND(H51*(1+Order!$H$2/12),2)-F52,E52-(0)))</f>
        <v/>
      </c>
      <c r="H52" s="4">
        <f>MAX(0,ROUND(ROUND(H51*(1+Order!$H$2/12),2)-F52-G52,2))</f>
        <v/>
      </c>
      <c r="I52" s="4">
        <f>MIN(Order!$I$3,ROUND(K51*(1+Order!$H$3/12),2))</f>
        <v/>
      </c>
      <c r="J52" s="4">
        <f>MAX(0,MIN(ROUND(K51*(1+Order!$H$3/12),2)-I52,E52-(G52)))</f>
        <v/>
      </c>
      <c r="K52" s="4">
        <f>MAX(0,ROUND(ROUND(K51*(1+Order!$H$3/12),2)-I52-J52,2))</f>
        <v/>
      </c>
      <c r="L52" s="4">
        <f>MIN(Order!$I$4,ROUND(N51*(1+Order!$H$4/12),2))</f>
        <v/>
      </c>
      <c r="M52" s="4">
        <f>MAX(0,MIN(ROUND(N51*(1+Order!$H$4/12),2)-L52,E52-(G52+J52)))</f>
        <v/>
      </c>
      <c r="N52" s="4">
        <f>MAX(0,ROUND(ROUND(N51*(1+Order!$H$4/12),2)-L52-M52,2))</f>
        <v/>
      </c>
      <c r="O52" s="4">
        <f>MIN(Order!$I$5,ROUND(Q51*(1+Order!$H$5/12),2))</f>
        <v/>
      </c>
      <c r="P52" s="4">
        <f>MAX(0,MIN(ROUND(Q51*(1+Order!$H$5/12),2)-O52,E52-(G52+J52+M52)))</f>
        <v/>
      </c>
      <c r="Q52" s="4">
        <f>MAX(0,ROUND(ROUND(Q51*(1+Order!$H$5/12),2)-O52-P52,2))</f>
        <v/>
      </c>
      <c r="R52" s="4">
        <f>MIN(Order!$I$6,ROUND(T51*(1+Order!$H$6/12),2))</f>
        <v/>
      </c>
      <c r="S52" s="4">
        <f>MAX(0,MIN(ROUND(T51*(1+Order!$H$6/12),2)-R52,E52-(G52+J52+M52+P52)))</f>
        <v/>
      </c>
      <c r="T52" s="4">
        <f>MAX(0,ROUND(ROUND(T51*(1+Order!$H$6/12),2)-R52-S52,2))</f>
        <v/>
      </c>
      <c r="U52" s="4">
        <f>MIN(Order!$I$7,ROUND(W51*(1+Order!$H$7/12),2))</f>
        <v/>
      </c>
      <c r="V52" s="4">
        <f>MAX(0,MIN(ROUND(W51*(1+Order!$H$7/12),2)-U52,E52-(G52+J52+M52+P52+S52)))</f>
        <v/>
      </c>
      <c r="W52" s="4">
        <f>MAX(0,ROUND(ROUND(W51*(1+Order!$H$7/12),2)-U52-V52,2))</f>
        <v/>
      </c>
      <c r="X52" s="4">
        <f>MIN(Order!$I$8,ROUND(Z51*(1+Order!$H$8/12),2))</f>
        <v/>
      </c>
      <c r="Y52" s="4">
        <f>MAX(0,MIN(ROUND(Z51*(1+Order!$H$8/12),2)-X52,E52-(G52+J52+M52+P52+S52+V52)))</f>
        <v/>
      </c>
      <c r="Z52" s="4">
        <f>MAX(0,ROUND(ROUND(Z51*(1+Order!$H$8/12),2)-X52-Y52,2))</f>
        <v/>
      </c>
      <c r="AA52" s="4">
        <f>MIN(Order!$I$9,ROUND(AC51*(1+Order!$H$9/12),2))</f>
        <v/>
      </c>
      <c r="AB52" s="4">
        <f>MAX(0,MIN(ROUND(AC51*(1+Order!$H$9/12),2)-AA52,E52-(G52+J52+M52+P52+S52+V52+Y52)))</f>
        <v/>
      </c>
      <c r="AC52" s="4">
        <f>MAX(0,ROUND(ROUND(AC51*(1+Order!$H$9/12),2)-AA52-AB52,2))</f>
        <v/>
      </c>
      <c r="AD52" s="4">
        <f>MIN(Order!$I$10,ROUND(AF51*(1+Order!$H$10/12),2))</f>
        <v/>
      </c>
      <c r="AE52" s="4">
        <f>MAX(0,MIN(ROUND(AF51*(1+Order!$H$10/12),2)-AD52,E52-(G52+J52+M52+P52+S52+V52+Y52+AB52)))</f>
        <v/>
      </c>
      <c r="AF52" s="4">
        <f>MAX(0,ROUND(ROUND(AF51*(1+Order!$H$10/12),2)-AD52-AE52,2))</f>
        <v/>
      </c>
      <c r="AG52" s="4">
        <f>MIN(Order!$I$11,ROUND(AI51*(1+Order!$H$11/12),2))</f>
        <v/>
      </c>
      <c r="AH52" s="4">
        <f>MAX(0,MIN(ROUND(AI51*(1+Order!$H$11/12),2)-AG52,E52-(G52+J52+M52+P52+S52+V52+Y52+AB52+AE52)))</f>
        <v/>
      </c>
      <c r="AI52" s="4">
        <f>MAX(0,ROUND(ROUND(AI51*(1+Order!$H$11/12),2)-AG52-AH52,2))</f>
        <v/>
      </c>
    </row>
    <row r="53">
      <c r="A53" t="n">
        <v>50</v>
      </c>
      <c r="B53" s="16">
        <f>EDATE('Start here'!$B$7,A53-1)</f>
        <v/>
      </c>
      <c r="C53" s="4">
        <f>H53+K53+N53+Q53+T53+W53+Z53+AC53+AF53+AI53</f>
        <v/>
      </c>
      <c r="D53" s="4">
        <f>ROUND(H52*Order!$H$2/12,2)+ROUND(K52*Order!$H$3/12,2)+ROUND(N52*Order!$H$4/12,2)+ROUND(Q52*Order!$H$5/12,2)+ROUND(T52*Order!$H$6/12,2)+ROUND(W52*Order!$H$7/12,2)+ROUND(Z52*Order!$H$8/12,2)+ROUND(AC52*Order!$H$9/12,2)+ROUND(AF52*Order!$H$10/12,2)+ROUND(AI52*Order!$H$11/12,2)</f>
        <v/>
      </c>
      <c r="E53" s="4">
        <f>MAX(0,'Start here'!$B$6-(F53+I53+L53+O53+R53+U53+X53+AA53+AD53+AG53))</f>
        <v/>
      </c>
      <c r="F53" s="4">
        <f>MIN(Order!$I$2,ROUND(H52*(1+Order!$H$2/12),2))</f>
        <v/>
      </c>
      <c r="G53" s="4">
        <f>MAX(0,MIN(ROUND(H52*(1+Order!$H$2/12),2)-F53,E53-(0)))</f>
        <v/>
      </c>
      <c r="H53" s="4">
        <f>MAX(0,ROUND(ROUND(H52*(1+Order!$H$2/12),2)-F53-G53,2))</f>
        <v/>
      </c>
      <c r="I53" s="4">
        <f>MIN(Order!$I$3,ROUND(K52*(1+Order!$H$3/12),2))</f>
        <v/>
      </c>
      <c r="J53" s="4">
        <f>MAX(0,MIN(ROUND(K52*(1+Order!$H$3/12),2)-I53,E53-(G53)))</f>
        <v/>
      </c>
      <c r="K53" s="4">
        <f>MAX(0,ROUND(ROUND(K52*(1+Order!$H$3/12),2)-I53-J53,2))</f>
        <v/>
      </c>
      <c r="L53" s="4">
        <f>MIN(Order!$I$4,ROUND(N52*(1+Order!$H$4/12),2))</f>
        <v/>
      </c>
      <c r="M53" s="4">
        <f>MAX(0,MIN(ROUND(N52*(1+Order!$H$4/12),2)-L53,E53-(G53+J53)))</f>
        <v/>
      </c>
      <c r="N53" s="4">
        <f>MAX(0,ROUND(ROUND(N52*(1+Order!$H$4/12),2)-L53-M53,2))</f>
        <v/>
      </c>
      <c r="O53" s="4">
        <f>MIN(Order!$I$5,ROUND(Q52*(1+Order!$H$5/12),2))</f>
        <v/>
      </c>
      <c r="P53" s="4">
        <f>MAX(0,MIN(ROUND(Q52*(1+Order!$H$5/12),2)-O53,E53-(G53+J53+M53)))</f>
        <v/>
      </c>
      <c r="Q53" s="4">
        <f>MAX(0,ROUND(ROUND(Q52*(1+Order!$H$5/12),2)-O53-P53,2))</f>
        <v/>
      </c>
      <c r="R53" s="4">
        <f>MIN(Order!$I$6,ROUND(T52*(1+Order!$H$6/12),2))</f>
        <v/>
      </c>
      <c r="S53" s="4">
        <f>MAX(0,MIN(ROUND(T52*(1+Order!$H$6/12),2)-R53,E53-(G53+J53+M53+P53)))</f>
        <v/>
      </c>
      <c r="T53" s="4">
        <f>MAX(0,ROUND(ROUND(T52*(1+Order!$H$6/12),2)-R53-S53,2))</f>
        <v/>
      </c>
      <c r="U53" s="4">
        <f>MIN(Order!$I$7,ROUND(W52*(1+Order!$H$7/12),2))</f>
        <v/>
      </c>
      <c r="V53" s="4">
        <f>MAX(0,MIN(ROUND(W52*(1+Order!$H$7/12),2)-U53,E53-(G53+J53+M53+P53+S53)))</f>
        <v/>
      </c>
      <c r="W53" s="4">
        <f>MAX(0,ROUND(ROUND(W52*(1+Order!$H$7/12),2)-U53-V53,2))</f>
        <v/>
      </c>
      <c r="X53" s="4">
        <f>MIN(Order!$I$8,ROUND(Z52*(1+Order!$H$8/12),2))</f>
        <v/>
      </c>
      <c r="Y53" s="4">
        <f>MAX(0,MIN(ROUND(Z52*(1+Order!$H$8/12),2)-X53,E53-(G53+J53+M53+P53+S53+V53)))</f>
        <v/>
      </c>
      <c r="Z53" s="4">
        <f>MAX(0,ROUND(ROUND(Z52*(1+Order!$H$8/12),2)-X53-Y53,2))</f>
        <v/>
      </c>
      <c r="AA53" s="4">
        <f>MIN(Order!$I$9,ROUND(AC52*(1+Order!$H$9/12),2))</f>
        <v/>
      </c>
      <c r="AB53" s="4">
        <f>MAX(0,MIN(ROUND(AC52*(1+Order!$H$9/12),2)-AA53,E53-(G53+J53+M53+P53+S53+V53+Y53)))</f>
        <v/>
      </c>
      <c r="AC53" s="4">
        <f>MAX(0,ROUND(ROUND(AC52*(1+Order!$H$9/12),2)-AA53-AB53,2))</f>
        <v/>
      </c>
      <c r="AD53" s="4">
        <f>MIN(Order!$I$10,ROUND(AF52*(1+Order!$H$10/12),2))</f>
        <v/>
      </c>
      <c r="AE53" s="4">
        <f>MAX(0,MIN(ROUND(AF52*(1+Order!$H$10/12),2)-AD53,E53-(G53+J53+M53+P53+S53+V53+Y53+AB53)))</f>
        <v/>
      </c>
      <c r="AF53" s="4">
        <f>MAX(0,ROUND(ROUND(AF52*(1+Order!$H$10/12),2)-AD53-AE53,2))</f>
        <v/>
      </c>
      <c r="AG53" s="4">
        <f>MIN(Order!$I$11,ROUND(AI52*(1+Order!$H$11/12),2))</f>
        <v/>
      </c>
      <c r="AH53" s="4">
        <f>MAX(0,MIN(ROUND(AI52*(1+Order!$H$11/12),2)-AG53,E53-(G53+J53+M53+P53+S53+V53+Y53+AB53+AE53)))</f>
        <v/>
      </c>
      <c r="AI53" s="4">
        <f>MAX(0,ROUND(ROUND(AI52*(1+Order!$H$11/12),2)-AG53-AH53,2))</f>
        <v/>
      </c>
    </row>
    <row r="54">
      <c r="A54" t="n">
        <v>51</v>
      </c>
      <c r="B54" s="16">
        <f>EDATE('Start here'!$B$7,A54-1)</f>
        <v/>
      </c>
      <c r="C54" s="4">
        <f>H54+K54+N54+Q54+T54+W54+Z54+AC54+AF54+AI54</f>
        <v/>
      </c>
      <c r="D54" s="4">
        <f>ROUND(H53*Order!$H$2/12,2)+ROUND(K53*Order!$H$3/12,2)+ROUND(N53*Order!$H$4/12,2)+ROUND(Q53*Order!$H$5/12,2)+ROUND(T53*Order!$H$6/12,2)+ROUND(W53*Order!$H$7/12,2)+ROUND(Z53*Order!$H$8/12,2)+ROUND(AC53*Order!$H$9/12,2)+ROUND(AF53*Order!$H$10/12,2)+ROUND(AI53*Order!$H$11/12,2)</f>
        <v/>
      </c>
      <c r="E54" s="4">
        <f>MAX(0,'Start here'!$B$6-(F54+I54+L54+O54+R54+U54+X54+AA54+AD54+AG54))</f>
        <v/>
      </c>
      <c r="F54" s="4">
        <f>MIN(Order!$I$2,ROUND(H53*(1+Order!$H$2/12),2))</f>
        <v/>
      </c>
      <c r="G54" s="4">
        <f>MAX(0,MIN(ROUND(H53*(1+Order!$H$2/12),2)-F54,E54-(0)))</f>
        <v/>
      </c>
      <c r="H54" s="4">
        <f>MAX(0,ROUND(ROUND(H53*(1+Order!$H$2/12),2)-F54-G54,2))</f>
        <v/>
      </c>
      <c r="I54" s="4">
        <f>MIN(Order!$I$3,ROUND(K53*(1+Order!$H$3/12),2))</f>
        <v/>
      </c>
      <c r="J54" s="4">
        <f>MAX(0,MIN(ROUND(K53*(1+Order!$H$3/12),2)-I54,E54-(G54)))</f>
        <v/>
      </c>
      <c r="K54" s="4">
        <f>MAX(0,ROUND(ROUND(K53*(1+Order!$H$3/12),2)-I54-J54,2))</f>
        <v/>
      </c>
      <c r="L54" s="4">
        <f>MIN(Order!$I$4,ROUND(N53*(1+Order!$H$4/12),2))</f>
        <v/>
      </c>
      <c r="M54" s="4">
        <f>MAX(0,MIN(ROUND(N53*(1+Order!$H$4/12),2)-L54,E54-(G54+J54)))</f>
        <v/>
      </c>
      <c r="N54" s="4">
        <f>MAX(0,ROUND(ROUND(N53*(1+Order!$H$4/12),2)-L54-M54,2))</f>
        <v/>
      </c>
      <c r="O54" s="4">
        <f>MIN(Order!$I$5,ROUND(Q53*(1+Order!$H$5/12),2))</f>
        <v/>
      </c>
      <c r="P54" s="4">
        <f>MAX(0,MIN(ROUND(Q53*(1+Order!$H$5/12),2)-O54,E54-(G54+J54+M54)))</f>
        <v/>
      </c>
      <c r="Q54" s="4">
        <f>MAX(0,ROUND(ROUND(Q53*(1+Order!$H$5/12),2)-O54-P54,2))</f>
        <v/>
      </c>
      <c r="R54" s="4">
        <f>MIN(Order!$I$6,ROUND(T53*(1+Order!$H$6/12),2))</f>
        <v/>
      </c>
      <c r="S54" s="4">
        <f>MAX(0,MIN(ROUND(T53*(1+Order!$H$6/12),2)-R54,E54-(G54+J54+M54+P54)))</f>
        <v/>
      </c>
      <c r="T54" s="4">
        <f>MAX(0,ROUND(ROUND(T53*(1+Order!$H$6/12),2)-R54-S54,2))</f>
        <v/>
      </c>
      <c r="U54" s="4">
        <f>MIN(Order!$I$7,ROUND(W53*(1+Order!$H$7/12),2))</f>
        <v/>
      </c>
      <c r="V54" s="4">
        <f>MAX(0,MIN(ROUND(W53*(1+Order!$H$7/12),2)-U54,E54-(G54+J54+M54+P54+S54)))</f>
        <v/>
      </c>
      <c r="W54" s="4">
        <f>MAX(0,ROUND(ROUND(W53*(1+Order!$H$7/12),2)-U54-V54,2))</f>
        <v/>
      </c>
      <c r="X54" s="4">
        <f>MIN(Order!$I$8,ROUND(Z53*(1+Order!$H$8/12),2))</f>
        <v/>
      </c>
      <c r="Y54" s="4">
        <f>MAX(0,MIN(ROUND(Z53*(1+Order!$H$8/12),2)-X54,E54-(G54+J54+M54+P54+S54+V54)))</f>
        <v/>
      </c>
      <c r="Z54" s="4">
        <f>MAX(0,ROUND(ROUND(Z53*(1+Order!$H$8/12),2)-X54-Y54,2))</f>
        <v/>
      </c>
      <c r="AA54" s="4">
        <f>MIN(Order!$I$9,ROUND(AC53*(1+Order!$H$9/12),2))</f>
        <v/>
      </c>
      <c r="AB54" s="4">
        <f>MAX(0,MIN(ROUND(AC53*(1+Order!$H$9/12),2)-AA54,E54-(G54+J54+M54+P54+S54+V54+Y54)))</f>
        <v/>
      </c>
      <c r="AC54" s="4">
        <f>MAX(0,ROUND(ROUND(AC53*(1+Order!$H$9/12),2)-AA54-AB54,2))</f>
        <v/>
      </c>
      <c r="AD54" s="4">
        <f>MIN(Order!$I$10,ROUND(AF53*(1+Order!$H$10/12),2))</f>
        <v/>
      </c>
      <c r="AE54" s="4">
        <f>MAX(0,MIN(ROUND(AF53*(1+Order!$H$10/12),2)-AD54,E54-(G54+J54+M54+P54+S54+V54+Y54+AB54)))</f>
        <v/>
      </c>
      <c r="AF54" s="4">
        <f>MAX(0,ROUND(ROUND(AF53*(1+Order!$H$10/12),2)-AD54-AE54,2))</f>
        <v/>
      </c>
      <c r="AG54" s="4">
        <f>MIN(Order!$I$11,ROUND(AI53*(1+Order!$H$11/12),2))</f>
        <v/>
      </c>
      <c r="AH54" s="4">
        <f>MAX(0,MIN(ROUND(AI53*(1+Order!$H$11/12),2)-AG54,E54-(G54+J54+M54+P54+S54+V54+Y54+AB54+AE54)))</f>
        <v/>
      </c>
      <c r="AI54" s="4">
        <f>MAX(0,ROUND(ROUND(AI53*(1+Order!$H$11/12),2)-AG54-AH54,2))</f>
        <v/>
      </c>
    </row>
    <row r="55">
      <c r="A55" t="n">
        <v>52</v>
      </c>
      <c r="B55" s="16">
        <f>EDATE('Start here'!$B$7,A55-1)</f>
        <v/>
      </c>
      <c r="C55" s="4">
        <f>H55+K55+N55+Q55+T55+W55+Z55+AC55+AF55+AI55</f>
        <v/>
      </c>
      <c r="D55" s="4">
        <f>ROUND(H54*Order!$H$2/12,2)+ROUND(K54*Order!$H$3/12,2)+ROUND(N54*Order!$H$4/12,2)+ROUND(Q54*Order!$H$5/12,2)+ROUND(T54*Order!$H$6/12,2)+ROUND(W54*Order!$H$7/12,2)+ROUND(Z54*Order!$H$8/12,2)+ROUND(AC54*Order!$H$9/12,2)+ROUND(AF54*Order!$H$10/12,2)+ROUND(AI54*Order!$H$11/12,2)</f>
        <v/>
      </c>
      <c r="E55" s="4">
        <f>MAX(0,'Start here'!$B$6-(F55+I55+L55+O55+R55+U55+X55+AA55+AD55+AG55))</f>
        <v/>
      </c>
      <c r="F55" s="4">
        <f>MIN(Order!$I$2,ROUND(H54*(1+Order!$H$2/12),2))</f>
        <v/>
      </c>
      <c r="G55" s="4">
        <f>MAX(0,MIN(ROUND(H54*(1+Order!$H$2/12),2)-F55,E55-(0)))</f>
        <v/>
      </c>
      <c r="H55" s="4">
        <f>MAX(0,ROUND(ROUND(H54*(1+Order!$H$2/12),2)-F55-G55,2))</f>
        <v/>
      </c>
      <c r="I55" s="4">
        <f>MIN(Order!$I$3,ROUND(K54*(1+Order!$H$3/12),2))</f>
        <v/>
      </c>
      <c r="J55" s="4">
        <f>MAX(0,MIN(ROUND(K54*(1+Order!$H$3/12),2)-I55,E55-(G55)))</f>
        <v/>
      </c>
      <c r="K55" s="4">
        <f>MAX(0,ROUND(ROUND(K54*(1+Order!$H$3/12),2)-I55-J55,2))</f>
        <v/>
      </c>
      <c r="L55" s="4">
        <f>MIN(Order!$I$4,ROUND(N54*(1+Order!$H$4/12),2))</f>
        <v/>
      </c>
      <c r="M55" s="4">
        <f>MAX(0,MIN(ROUND(N54*(1+Order!$H$4/12),2)-L55,E55-(G55+J55)))</f>
        <v/>
      </c>
      <c r="N55" s="4">
        <f>MAX(0,ROUND(ROUND(N54*(1+Order!$H$4/12),2)-L55-M55,2))</f>
        <v/>
      </c>
      <c r="O55" s="4">
        <f>MIN(Order!$I$5,ROUND(Q54*(1+Order!$H$5/12),2))</f>
        <v/>
      </c>
      <c r="P55" s="4">
        <f>MAX(0,MIN(ROUND(Q54*(1+Order!$H$5/12),2)-O55,E55-(G55+J55+M55)))</f>
        <v/>
      </c>
      <c r="Q55" s="4">
        <f>MAX(0,ROUND(ROUND(Q54*(1+Order!$H$5/12),2)-O55-P55,2))</f>
        <v/>
      </c>
      <c r="R55" s="4">
        <f>MIN(Order!$I$6,ROUND(T54*(1+Order!$H$6/12),2))</f>
        <v/>
      </c>
      <c r="S55" s="4">
        <f>MAX(0,MIN(ROUND(T54*(1+Order!$H$6/12),2)-R55,E55-(G55+J55+M55+P55)))</f>
        <v/>
      </c>
      <c r="T55" s="4">
        <f>MAX(0,ROUND(ROUND(T54*(1+Order!$H$6/12),2)-R55-S55,2))</f>
        <v/>
      </c>
      <c r="U55" s="4">
        <f>MIN(Order!$I$7,ROUND(W54*(1+Order!$H$7/12),2))</f>
        <v/>
      </c>
      <c r="V55" s="4">
        <f>MAX(0,MIN(ROUND(W54*(1+Order!$H$7/12),2)-U55,E55-(G55+J55+M55+P55+S55)))</f>
        <v/>
      </c>
      <c r="W55" s="4">
        <f>MAX(0,ROUND(ROUND(W54*(1+Order!$H$7/12),2)-U55-V55,2))</f>
        <v/>
      </c>
      <c r="X55" s="4">
        <f>MIN(Order!$I$8,ROUND(Z54*(1+Order!$H$8/12),2))</f>
        <v/>
      </c>
      <c r="Y55" s="4">
        <f>MAX(0,MIN(ROUND(Z54*(1+Order!$H$8/12),2)-X55,E55-(G55+J55+M55+P55+S55+V55)))</f>
        <v/>
      </c>
      <c r="Z55" s="4">
        <f>MAX(0,ROUND(ROUND(Z54*(1+Order!$H$8/12),2)-X55-Y55,2))</f>
        <v/>
      </c>
      <c r="AA55" s="4">
        <f>MIN(Order!$I$9,ROUND(AC54*(1+Order!$H$9/12),2))</f>
        <v/>
      </c>
      <c r="AB55" s="4">
        <f>MAX(0,MIN(ROUND(AC54*(1+Order!$H$9/12),2)-AA55,E55-(G55+J55+M55+P55+S55+V55+Y55)))</f>
        <v/>
      </c>
      <c r="AC55" s="4">
        <f>MAX(0,ROUND(ROUND(AC54*(1+Order!$H$9/12),2)-AA55-AB55,2))</f>
        <v/>
      </c>
      <c r="AD55" s="4">
        <f>MIN(Order!$I$10,ROUND(AF54*(1+Order!$H$10/12),2))</f>
        <v/>
      </c>
      <c r="AE55" s="4">
        <f>MAX(0,MIN(ROUND(AF54*(1+Order!$H$10/12),2)-AD55,E55-(G55+J55+M55+P55+S55+V55+Y55+AB55)))</f>
        <v/>
      </c>
      <c r="AF55" s="4">
        <f>MAX(0,ROUND(ROUND(AF54*(1+Order!$H$10/12),2)-AD55-AE55,2))</f>
        <v/>
      </c>
      <c r="AG55" s="4">
        <f>MIN(Order!$I$11,ROUND(AI54*(1+Order!$H$11/12),2))</f>
        <v/>
      </c>
      <c r="AH55" s="4">
        <f>MAX(0,MIN(ROUND(AI54*(1+Order!$H$11/12),2)-AG55,E55-(G55+J55+M55+P55+S55+V55+Y55+AB55+AE55)))</f>
        <v/>
      </c>
      <c r="AI55" s="4">
        <f>MAX(0,ROUND(ROUND(AI54*(1+Order!$H$11/12),2)-AG55-AH55,2))</f>
        <v/>
      </c>
    </row>
    <row r="56">
      <c r="A56" t="n">
        <v>53</v>
      </c>
      <c r="B56" s="16">
        <f>EDATE('Start here'!$B$7,A56-1)</f>
        <v/>
      </c>
      <c r="C56" s="4">
        <f>H56+K56+N56+Q56+T56+W56+Z56+AC56+AF56+AI56</f>
        <v/>
      </c>
      <c r="D56" s="4">
        <f>ROUND(H55*Order!$H$2/12,2)+ROUND(K55*Order!$H$3/12,2)+ROUND(N55*Order!$H$4/12,2)+ROUND(Q55*Order!$H$5/12,2)+ROUND(T55*Order!$H$6/12,2)+ROUND(W55*Order!$H$7/12,2)+ROUND(Z55*Order!$H$8/12,2)+ROUND(AC55*Order!$H$9/12,2)+ROUND(AF55*Order!$H$10/12,2)+ROUND(AI55*Order!$H$11/12,2)</f>
        <v/>
      </c>
      <c r="E56" s="4">
        <f>MAX(0,'Start here'!$B$6-(F56+I56+L56+O56+R56+U56+X56+AA56+AD56+AG56))</f>
        <v/>
      </c>
      <c r="F56" s="4">
        <f>MIN(Order!$I$2,ROUND(H55*(1+Order!$H$2/12),2))</f>
        <v/>
      </c>
      <c r="G56" s="4">
        <f>MAX(0,MIN(ROUND(H55*(1+Order!$H$2/12),2)-F56,E56-(0)))</f>
        <v/>
      </c>
      <c r="H56" s="4">
        <f>MAX(0,ROUND(ROUND(H55*(1+Order!$H$2/12),2)-F56-G56,2))</f>
        <v/>
      </c>
      <c r="I56" s="4">
        <f>MIN(Order!$I$3,ROUND(K55*(1+Order!$H$3/12),2))</f>
        <v/>
      </c>
      <c r="J56" s="4">
        <f>MAX(0,MIN(ROUND(K55*(1+Order!$H$3/12),2)-I56,E56-(G56)))</f>
        <v/>
      </c>
      <c r="K56" s="4">
        <f>MAX(0,ROUND(ROUND(K55*(1+Order!$H$3/12),2)-I56-J56,2))</f>
        <v/>
      </c>
      <c r="L56" s="4">
        <f>MIN(Order!$I$4,ROUND(N55*(1+Order!$H$4/12),2))</f>
        <v/>
      </c>
      <c r="M56" s="4">
        <f>MAX(0,MIN(ROUND(N55*(1+Order!$H$4/12),2)-L56,E56-(G56+J56)))</f>
        <v/>
      </c>
      <c r="N56" s="4">
        <f>MAX(0,ROUND(ROUND(N55*(1+Order!$H$4/12),2)-L56-M56,2))</f>
        <v/>
      </c>
      <c r="O56" s="4">
        <f>MIN(Order!$I$5,ROUND(Q55*(1+Order!$H$5/12),2))</f>
        <v/>
      </c>
      <c r="P56" s="4">
        <f>MAX(0,MIN(ROUND(Q55*(1+Order!$H$5/12),2)-O56,E56-(G56+J56+M56)))</f>
        <v/>
      </c>
      <c r="Q56" s="4">
        <f>MAX(0,ROUND(ROUND(Q55*(1+Order!$H$5/12),2)-O56-P56,2))</f>
        <v/>
      </c>
      <c r="R56" s="4">
        <f>MIN(Order!$I$6,ROUND(T55*(1+Order!$H$6/12),2))</f>
        <v/>
      </c>
      <c r="S56" s="4">
        <f>MAX(0,MIN(ROUND(T55*(1+Order!$H$6/12),2)-R56,E56-(G56+J56+M56+P56)))</f>
        <v/>
      </c>
      <c r="T56" s="4">
        <f>MAX(0,ROUND(ROUND(T55*(1+Order!$H$6/12),2)-R56-S56,2))</f>
        <v/>
      </c>
      <c r="U56" s="4">
        <f>MIN(Order!$I$7,ROUND(W55*(1+Order!$H$7/12),2))</f>
        <v/>
      </c>
      <c r="V56" s="4">
        <f>MAX(0,MIN(ROUND(W55*(1+Order!$H$7/12),2)-U56,E56-(G56+J56+M56+P56+S56)))</f>
        <v/>
      </c>
      <c r="W56" s="4">
        <f>MAX(0,ROUND(ROUND(W55*(1+Order!$H$7/12),2)-U56-V56,2))</f>
        <v/>
      </c>
      <c r="X56" s="4">
        <f>MIN(Order!$I$8,ROUND(Z55*(1+Order!$H$8/12),2))</f>
        <v/>
      </c>
      <c r="Y56" s="4">
        <f>MAX(0,MIN(ROUND(Z55*(1+Order!$H$8/12),2)-X56,E56-(G56+J56+M56+P56+S56+V56)))</f>
        <v/>
      </c>
      <c r="Z56" s="4">
        <f>MAX(0,ROUND(ROUND(Z55*(1+Order!$H$8/12),2)-X56-Y56,2))</f>
        <v/>
      </c>
      <c r="AA56" s="4">
        <f>MIN(Order!$I$9,ROUND(AC55*(1+Order!$H$9/12),2))</f>
        <v/>
      </c>
      <c r="AB56" s="4">
        <f>MAX(0,MIN(ROUND(AC55*(1+Order!$H$9/12),2)-AA56,E56-(G56+J56+M56+P56+S56+V56+Y56)))</f>
        <v/>
      </c>
      <c r="AC56" s="4">
        <f>MAX(0,ROUND(ROUND(AC55*(1+Order!$H$9/12),2)-AA56-AB56,2))</f>
        <v/>
      </c>
      <c r="AD56" s="4">
        <f>MIN(Order!$I$10,ROUND(AF55*(1+Order!$H$10/12),2))</f>
        <v/>
      </c>
      <c r="AE56" s="4">
        <f>MAX(0,MIN(ROUND(AF55*(1+Order!$H$10/12),2)-AD56,E56-(G56+J56+M56+P56+S56+V56+Y56+AB56)))</f>
        <v/>
      </c>
      <c r="AF56" s="4">
        <f>MAX(0,ROUND(ROUND(AF55*(1+Order!$H$10/12),2)-AD56-AE56,2))</f>
        <v/>
      </c>
      <c r="AG56" s="4">
        <f>MIN(Order!$I$11,ROUND(AI55*(1+Order!$H$11/12),2))</f>
        <v/>
      </c>
      <c r="AH56" s="4">
        <f>MAX(0,MIN(ROUND(AI55*(1+Order!$H$11/12),2)-AG56,E56-(G56+J56+M56+P56+S56+V56+Y56+AB56+AE56)))</f>
        <v/>
      </c>
      <c r="AI56" s="4">
        <f>MAX(0,ROUND(ROUND(AI55*(1+Order!$H$11/12),2)-AG56-AH56,2))</f>
        <v/>
      </c>
    </row>
    <row r="57">
      <c r="A57" t="n">
        <v>54</v>
      </c>
      <c r="B57" s="16">
        <f>EDATE('Start here'!$B$7,A57-1)</f>
        <v/>
      </c>
      <c r="C57" s="4">
        <f>H57+K57+N57+Q57+T57+W57+Z57+AC57+AF57+AI57</f>
        <v/>
      </c>
      <c r="D57" s="4">
        <f>ROUND(H56*Order!$H$2/12,2)+ROUND(K56*Order!$H$3/12,2)+ROUND(N56*Order!$H$4/12,2)+ROUND(Q56*Order!$H$5/12,2)+ROUND(T56*Order!$H$6/12,2)+ROUND(W56*Order!$H$7/12,2)+ROUND(Z56*Order!$H$8/12,2)+ROUND(AC56*Order!$H$9/12,2)+ROUND(AF56*Order!$H$10/12,2)+ROUND(AI56*Order!$H$11/12,2)</f>
        <v/>
      </c>
      <c r="E57" s="4">
        <f>MAX(0,'Start here'!$B$6-(F57+I57+L57+O57+R57+U57+X57+AA57+AD57+AG57))</f>
        <v/>
      </c>
      <c r="F57" s="4">
        <f>MIN(Order!$I$2,ROUND(H56*(1+Order!$H$2/12),2))</f>
        <v/>
      </c>
      <c r="G57" s="4">
        <f>MAX(0,MIN(ROUND(H56*(1+Order!$H$2/12),2)-F57,E57-(0)))</f>
        <v/>
      </c>
      <c r="H57" s="4">
        <f>MAX(0,ROUND(ROUND(H56*(1+Order!$H$2/12),2)-F57-G57,2))</f>
        <v/>
      </c>
      <c r="I57" s="4">
        <f>MIN(Order!$I$3,ROUND(K56*(1+Order!$H$3/12),2))</f>
        <v/>
      </c>
      <c r="J57" s="4">
        <f>MAX(0,MIN(ROUND(K56*(1+Order!$H$3/12),2)-I57,E57-(G57)))</f>
        <v/>
      </c>
      <c r="K57" s="4">
        <f>MAX(0,ROUND(ROUND(K56*(1+Order!$H$3/12),2)-I57-J57,2))</f>
        <v/>
      </c>
      <c r="L57" s="4">
        <f>MIN(Order!$I$4,ROUND(N56*(1+Order!$H$4/12),2))</f>
        <v/>
      </c>
      <c r="M57" s="4">
        <f>MAX(0,MIN(ROUND(N56*(1+Order!$H$4/12),2)-L57,E57-(G57+J57)))</f>
        <v/>
      </c>
      <c r="N57" s="4">
        <f>MAX(0,ROUND(ROUND(N56*(1+Order!$H$4/12),2)-L57-M57,2))</f>
        <v/>
      </c>
      <c r="O57" s="4">
        <f>MIN(Order!$I$5,ROUND(Q56*(1+Order!$H$5/12),2))</f>
        <v/>
      </c>
      <c r="P57" s="4">
        <f>MAX(0,MIN(ROUND(Q56*(1+Order!$H$5/12),2)-O57,E57-(G57+J57+M57)))</f>
        <v/>
      </c>
      <c r="Q57" s="4">
        <f>MAX(0,ROUND(ROUND(Q56*(1+Order!$H$5/12),2)-O57-P57,2))</f>
        <v/>
      </c>
      <c r="R57" s="4">
        <f>MIN(Order!$I$6,ROUND(T56*(1+Order!$H$6/12),2))</f>
        <v/>
      </c>
      <c r="S57" s="4">
        <f>MAX(0,MIN(ROUND(T56*(1+Order!$H$6/12),2)-R57,E57-(G57+J57+M57+P57)))</f>
        <v/>
      </c>
      <c r="T57" s="4">
        <f>MAX(0,ROUND(ROUND(T56*(1+Order!$H$6/12),2)-R57-S57,2))</f>
        <v/>
      </c>
      <c r="U57" s="4">
        <f>MIN(Order!$I$7,ROUND(W56*(1+Order!$H$7/12),2))</f>
        <v/>
      </c>
      <c r="V57" s="4">
        <f>MAX(0,MIN(ROUND(W56*(1+Order!$H$7/12),2)-U57,E57-(G57+J57+M57+P57+S57)))</f>
        <v/>
      </c>
      <c r="W57" s="4">
        <f>MAX(0,ROUND(ROUND(W56*(1+Order!$H$7/12),2)-U57-V57,2))</f>
        <v/>
      </c>
      <c r="X57" s="4">
        <f>MIN(Order!$I$8,ROUND(Z56*(1+Order!$H$8/12),2))</f>
        <v/>
      </c>
      <c r="Y57" s="4">
        <f>MAX(0,MIN(ROUND(Z56*(1+Order!$H$8/12),2)-X57,E57-(G57+J57+M57+P57+S57+V57)))</f>
        <v/>
      </c>
      <c r="Z57" s="4">
        <f>MAX(0,ROUND(ROUND(Z56*(1+Order!$H$8/12),2)-X57-Y57,2))</f>
        <v/>
      </c>
      <c r="AA57" s="4">
        <f>MIN(Order!$I$9,ROUND(AC56*(1+Order!$H$9/12),2))</f>
        <v/>
      </c>
      <c r="AB57" s="4">
        <f>MAX(0,MIN(ROUND(AC56*(1+Order!$H$9/12),2)-AA57,E57-(G57+J57+M57+P57+S57+V57+Y57)))</f>
        <v/>
      </c>
      <c r="AC57" s="4">
        <f>MAX(0,ROUND(ROUND(AC56*(1+Order!$H$9/12),2)-AA57-AB57,2))</f>
        <v/>
      </c>
      <c r="AD57" s="4">
        <f>MIN(Order!$I$10,ROUND(AF56*(1+Order!$H$10/12),2))</f>
        <v/>
      </c>
      <c r="AE57" s="4">
        <f>MAX(0,MIN(ROUND(AF56*(1+Order!$H$10/12),2)-AD57,E57-(G57+J57+M57+P57+S57+V57+Y57+AB57)))</f>
        <v/>
      </c>
      <c r="AF57" s="4">
        <f>MAX(0,ROUND(ROUND(AF56*(1+Order!$H$10/12),2)-AD57-AE57,2))</f>
        <v/>
      </c>
      <c r="AG57" s="4">
        <f>MIN(Order!$I$11,ROUND(AI56*(1+Order!$H$11/12),2))</f>
        <v/>
      </c>
      <c r="AH57" s="4">
        <f>MAX(0,MIN(ROUND(AI56*(1+Order!$H$11/12),2)-AG57,E57-(G57+J57+M57+P57+S57+V57+Y57+AB57+AE57)))</f>
        <v/>
      </c>
      <c r="AI57" s="4">
        <f>MAX(0,ROUND(ROUND(AI56*(1+Order!$H$11/12),2)-AG57-AH57,2))</f>
        <v/>
      </c>
    </row>
    <row r="58">
      <c r="A58" t="n">
        <v>55</v>
      </c>
      <c r="B58" s="16">
        <f>EDATE('Start here'!$B$7,A58-1)</f>
        <v/>
      </c>
      <c r="C58" s="4">
        <f>H58+K58+N58+Q58+T58+W58+Z58+AC58+AF58+AI58</f>
        <v/>
      </c>
      <c r="D58" s="4">
        <f>ROUND(H57*Order!$H$2/12,2)+ROUND(K57*Order!$H$3/12,2)+ROUND(N57*Order!$H$4/12,2)+ROUND(Q57*Order!$H$5/12,2)+ROUND(T57*Order!$H$6/12,2)+ROUND(W57*Order!$H$7/12,2)+ROUND(Z57*Order!$H$8/12,2)+ROUND(AC57*Order!$H$9/12,2)+ROUND(AF57*Order!$H$10/12,2)+ROUND(AI57*Order!$H$11/12,2)</f>
        <v/>
      </c>
      <c r="E58" s="4">
        <f>MAX(0,'Start here'!$B$6-(F58+I58+L58+O58+R58+U58+X58+AA58+AD58+AG58))</f>
        <v/>
      </c>
      <c r="F58" s="4">
        <f>MIN(Order!$I$2,ROUND(H57*(1+Order!$H$2/12),2))</f>
        <v/>
      </c>
      <c r="G58" s="4">
        <f>MAX(0,MIN(ROUND(H57*(1+Order!$H$2/12),2)-F58,E58-(0)))</f>
        <v/>
      </c>
      <c r="H58" s="4">
        <f>MAX(0,ROUND(ROUND(H57*(1+Order!$H$2/12),2)-F58-G58,2))</f>
        <v/>
      </c>
      <c r="I58" s="4">
        <f>MIN(Order!$I$3,ROUND(K57*(1+Order!$H$3/12),2))</f>
        <v/>
      </c>
      <c r="J58" s="4">
        <f>MAX(0,MIN(ROUND(K57*(1+Order!$H$3/12),2)-I58,E58-(G58)))</f>
        <v/>
      </c>
      <c r="K58" s="4">
        <f>MAX(0,ROUND(ROUND(K57*(1+Order!$H$3/12),2)-I58-J58,2))</f>
        <v/>
      </c>
      <c r="L58" s="4">
        <f>MIN(Order!$I$4,ROUND(N57*(1+Order!$H$4/12),2))</f>
        <v/>
      </c>
      <c r="M58" s="4">
        <f>MAX(0,MIN(ROUND(N57*(1+Order!$H$4/12),2)-L58,E58-(G58+J58)))</f>
        <v/>
      </c>
      <c r="N58" s="4">
        <f>MAX(0,ROUND(ROUND(N57*(1+Order!$H$4/12),2)-L58-M58,2))</f>
        <v/>
      </c>
      <c r="O58" s="4">
        <f>MIN(Order!$I$5,ROUND(Q57*(1+Order!$H$5/12),2))</f>
        <v/>
      </c>
      <c r="P58" s="4">
        <f>MAX(0,MIN(ROUND(Q57*(1+Order!$H$5/12),2)-O58,E58-(G58+J58+M58)))</f>
        <v/>
      </c>
      <c r="Q58" s="4">
        <f>MAX(0,ROUND(ROUND(Q57*(1+Order!$H$5/12),2)-O58-P58,2))</f>
        <v/>
      </c>
      <c r="R58" s="4">
        <f>MIN(Order!$I$6,ROUND(T57*(1+Order!$H$6/12),2))</f>
        <v/>
      </c>
      <c r="S58" s="4">
        <f>MAX(0,MIN(ROUND(T57*(1+Order!$H$6/12),2)-R58,E58-(G58+J58+M58+P58)))</f>
        <v/>
      </c>
      <c r="T58" s="4">
        <f>MAX(0,ROUND(ROUND(T57*(1+Order!$H$6/12),2)-R58-S58,2))</f>
        <v/>
      </c>
      <c r="U58" s="4">
        <f>MIN(Order!$I$7,ROUND(W57*(1+Order!$H$7/12),2))</f>
        <v/>
      </c>
      <c r="V58" s="4">
        <f>MAX(0,MIN(ROUND(W57*(1+Order!$H$7/12),2)-U58,E58-(G58+J58+M58+P58+S58)))</f>
        <v/>
      </c>
      <c r="W58" s="4">
        <f>MAX(0,ROUND(ROUND(W57*(1+Order!$H$7/12),2)-U58-V58,2))</f>
        <v/>
      </c>
      <c r="X58" s="4">
        <f>MIN(Order!$I$8,ROUND(Z57*(1+Order!$H$8/12),2))</f>
        <v/>
      </c>
      <c r="Y58" s="4">
        <f>MAX(0,MIN(ROUND(Z57*(1+Order!$H$8/12),2)-X58,E58-(G58+J58+M58+P58+S58+V58)))</f>
        <v/>
      </c>
      <c r="Z58" s="4">
        <f>MAX(0,ROUND(ROUND(Z57*(1+Order!$H$8/12),2)-X58-Y58,2))</f>
        <v/>
      </c>
      <c r="AA58" s="4">
        <f>MIN(Order!$I$9,ROUND(AC57*(1+Order!$H$9/12),2))</f>
        <v/>
      </c>
      <c r="AB58" s="4">
        <f>MAX(0,MIN(ROUND(AC57*(1+Order!$H$9/12),2)-AA58,E58-(G58+J58+M58+P58+S58+V58+Y58)))</f>
        <v/>
      </c>
      <c r="AC58" s="4">
        <f>MAX(0,ROUND(ROUND(AC57*(1+Order!$H$9/12),2)-AA58-AB58,2))</f>
        <v/>
      </c>
      <c r="AD58" s="4">
        <f>MIN(Order!$I$10,ROUND(AF57*(1+Order!$H$10/12),2))</f>
        <v/>
      </c>
      <c r="AE58" s="4">
        <f>MAX(0,MIN(ROUND(AF57*(1+Order!$H$10/12),2)-AD58,E58-(G58+J58+M58+P58+S58+V58+Y58+AB58)))</f>
        <v/>
      </c>
      <c r="AF58" s="4">
        <f>MAX(0,ROUND(ROUND(AF57*(1+Order!$H$10/12),2)-AD58-AE58,2))</f>
        <v/>
      </c>
      <c r="AG58" s="4">
        <f>MIN(Order!$I$11,ROUND(AI57*(1+Order!$H$11/12),2))</f>
        <v/>
      </c>
      <c r="AH58" s="4">
        <f>MAX(0,MIN(ROUND(AI57*(1+Order!$H$11/12),2)-AG58,E58-(G58+J58+M58+P58+S58+V58+Y58+AB58+AE58)))</f>
        <v/>
      </c>
      <c r="AI58" s="4">
        <f>MAX(0,ROUND(ROUND(AI57*(1+Order!$H$11/12),2)-AG58-AH58,2))</f>
        <v/>
      </c>
    </row>
    <row r="59">
      <c r="A59" t="n">
        <v>56</v>
      </c>
      <c r="B59" s="16">
        <f>EDATE('Start here'!$B$7,A59-1)</f>
        <v/>
      </c>
      <c r="C59" s="4">
        <f>H59+K59+N59+Q59+T59+W59+Z59+AC59+AF59+AI59</f>
        <v/>
      </c>
      <c r="D59" s="4">
        <f>ROUND(H58*Order!$H$2/12,2)+ROUND(K58*Order!$H$3/12,2)+ROUND(N58*Order!$H$4/12,2)+ROUND(Q58*Order!$H$5/12,2)+ROUND(T58*Order!$H$6/12,2)+ROUND(W58*Order!$H$7/12,2)+ROUND(Z58*Order!$H$8/12,2)+ROUND(AC58*Order!$H$9/12,2)+ROUND(AF58*Order!$H$10/12,2)+ROUND(AI58*Order!$H$11/12,2)</f>
        <v/>
      </c>
      <c r="E59" s="4">
        <f>MAX(0,'Start here'!$B$6-(F59+I59+L59+O59+R59+U59+X59+AA59+AD59+AG59))</f>
        <v/>
      </c>
      <c r="F59" s="4">
        <f>MIN(Order!$I$2,ROUND(H58*(1+Order!$H$2/12),2))</f>
        <v/>
      </c>
      <c r="G59" s="4">
        <f>MAX(0,MIN(ROUND(H58*(1+Order!$H$2/12),2)-F59,E59-(0)))</f>
        <v/>
      </c>
      <c r="H59" s="4">
        <f>MAX(0,ROUND(ROUND(H58*(1+Order!$H$2/12),2)-F59-G59,2))</f>
        <v/>
      </c>
      <c r="I59" s="4">
        <f>MIN(Order!$I$3,ROUND(K58*(1+Order!$H$3/12),2))</f>
        <v/>
      </c>
      <c r="J59" s="4">
        <f>MAX(0,MIN(ROUND(K58*(1+Order!$H$3/12),2)-I59,E59-(G59)))</f>
        <v/>
      </c>
      <c r="K59" s="4">
        <f>MAX(0,ROUND(ROUND(K58*(1+Order!$H$3/12),2)-I59-J59,2))</f>
        <v/>
      </c>
      <c r="L59" s="4">
        <f>MIN(Order!$I$4,ROUND(N58*(1+Order!$H$4/12),2))</f>
        <v/>
      </c>
      <c r="M59" s="4">
        <f>MAX(0,MIN(ROUND(N58*(1+Order!$H$4/12),2)-L59,E59-(G59+J59)))</f>
        <v/>
      </c>
      <c r="N59" s="4">
        <f>MAX(0,ROUND(ROUND(N58*(1+Order!$H$4/12),2)-L59-M59,2))</f>
        <v/>
      </c>
      <c r="O59" s="4">
        <f>MIN(Order!$I$5,ROUND(Q58*(1+Order!$H$5/12),2))</f>
        <v/>
      </c>
      <c r="P59" s="4">
        <f>MAX(0,MIN(ROUND(Q58*(1+Order!$H$5/12),2)-O59,E59-(G59+J59+M59)))</f>
        <v/>
      </c>
      <c r="Q59" s="4">
        <f>MAX(0,ROUND(ROUND(Q58*(1+Order!$H$5/12),2)-O59-P59,2))</f>
        <v/>
      </c>
      <c r="R59" s="4">
        <f>MIN(Order!$I$6,ROUND(T58*(1+Order!$H$6/12),2))</f>
        <v/>
      </c>
      <c r="S59" s="4">
        <f>MAX(0,MIN(ROUND(T58*(1+Order!$H$6/12),2)-R59,E59-(G59+J59+M59+P59)))</f>
        <v/>
      </c>
      <c r="T59" s="4">
        <f>MAX(0,ROUND(ROUND(T58*(1+Order!$H$6/12),2)-R59-S59,2))</f>
        <v/>
      </c>
      <c r="U59" s="4">
        <f>MIN(Order!$I$7,ROUND(W58*(1+Order!$H$7/12),2))</f>
        <v/>
      </c>
      <c r="V59" s="4">
        <f>MAX(0,MIN(ROUND(W58*(1+Order!$H$7/12),2)-U59,E59-(G59+J59+M59+P59+S59)))</f>
        <v/>
      </c>
      <c r="W59" s="4">
        <f>MAX(0,ROUND(ROUND(W58*(1+Order!$H$7/12),2)-U59-V59,2))</f>
        <v/>
      </c>
      <c r="X59" s="4">
        <f>MIN(Order!$I$8,ROUND(Z58*(1+Order!$H$8/12),2))</f>
        <v/>
      </c>
      <c r="Y59" s="4">
        <f>MAX(0,MIN(ROUND(Z58*(1+Order!$H$8/12),2)-X59,E59-(G59+J59+M59+P59+S59+V59)))</f>
        <v/>
      </c>
      <c r="Z59" s="4">
        <f>MAX(0,ROUND(ROUND(Z58*(1+Order!$H$8/12),2)-X59-Y59,2))</f>
        <v/>
      </c>
      <c r="AA59" s="4">
        <f>MIN(Order!$I$9,ROUND(AC58*(1+Order!$H$9/12),2))</f>
        <v/>
      </c>
      <c r="AB59" s="4">
        <f>MAX(0,MIN(ROUND(AC58*(1+Order!$H$9/12),2)-AA59,E59-(G59+J59+M59+P59+S59+V59+Y59)))</f>
        <v/>
      </c>
      <c r="AC59" s="4">
        <f>MAX(0,ROUND(ROUND(AC58*(1+Order!$H$9/12),2)-AA59-AB59,2))</f>
        <v/>
      </c>
      <c r="AD59" s="4">
        <f>MIN(Order!$I$10,ROUND(AF58*(1+Order!$H$10/12),2))</f>
        <v/>
      </c>
      <c r="AE59" s="4">
        <f>MAX(0,MIN(ROUND(AF58*(1+Order!$H$10/12),2)-AD59,E59-(G59+J59+M59+P59+S59+V59+Y59+AB59)))</f>
        <v/>
      </c>
      <c r="AF59" s="4">
        <f>MAX(0,ROUND(ROUND(AF58*(1+Order!$H$10/12),2)-AD59-AE59,2))</f>
        <v/>
      </c>
      <c r="AG59" s="4">
        <f>MIN(Order!$I$11,ROUND(AI58*(1+Order!$H$11/12),2))</f>
        <v/>
      </c>
      <c r="AH59" s="4">
        <f>MAX(0,MIN(ROUND(AI58*(1+Order!$H$11/12),2)-AG59,E59-(G59+J59+M59+P59+S59+V59+Y59+AB59+AE59)))</f>
        <v/>
      </c>
      <c r="AI59" s="4">
        <f>MAX(0,ROUND(ROUND(AI58*(1+Order!$H$11/12),2)-AG59-AH59,2))</f>
        <v/>
      </c>
    </row>
    <row r="60">
      <c r="A60" t="n">
        <v>57</v>
      </c>
      <c r="B60" s="16">
        <f>EDATE('Start here'!$B$7,A60-1)</f>
        <v/>
      </c>
      <c r="C60" s="4">
        <f>H60+K60+N60+Q60+T60+W60+Z60+AC60+AF60+AI60</f>
        <v/>
      </c>
      <c r="D60" s="4">
        <f>ROUND(H59*Order!$H$2/12,2)+ROUND(K59*Order!$H$3/12,2)+ROUND(N59*Order!$H$4/12,2)+ROUND(Q59*Order!$H$5/12,2)+ROUND(T59*Order!$H$6/12,2)+ROUND(W59*Order!$H$7/12,2)+ROUND(Z59*Order!$H$8/12,2)+ROUND(AC59*Order!$H$9/12,2)+ROUND(AF59*Order!$H$10/12,2)+ROUND(AI59*Order!$H$11/12,2)</f>
        <v/>
      </c>
      <c r="E60" s="4">
        <f>MAX(0,'Start here'!$B$6-(F60+I60+L60+O60+R60+U60+X60+AA60+AD60+AG60))</f>
        <v/>
      </c>
      <c r="F60" s="4">
        <f>MIN(Order!$I$2,ROUND(H59*(1+Order!$H$2/12),2))</f>
        <v/>
      </c>
      <c r="G60" s="4">
        <f>MAX(0,MIN(ROUND(H59*(1+Order!$H$2/12),2)-F60,E60-(0)))</f>
        <v/>
      </c>
      <c r="H60" s="4">
        <f>MAX(0,ROUND(ROUND(H59*(1+Order!$H$2/12),2)-F60-G60,2))</f>
        <v/>
      </c>
      <c r="I60" s="4">
        <f>MIN(Order!$I$3,ROUND(K59*(1+Order!$H$3/12),2))</f>
        <v/>
      </c>
      <c r="J60" s="4">
        <f>MAX(0,MIN(ROUND(K59*(1+Order!$H$3/12),2)-I60,E60-(G60)))</f>
        <v/>
      </c>
      <c r="K60" s="4">
        <f>MAX(0,ROUND(ROUND(K59*(1+Order!$H$3/12),2)-I60-J60,2))</f>
        <v/>
      </c>
      <c r="L60" s="4">
        <f>MIN(Order!$I$4,ROUND(N59*(1+Order!$H$4/12),2))</f>
        <v/>
      </c>
      <c r="M60" s="4">
        <f>MAX(0,MIN(ROUND(N59*(1+Order!$H$4/12),2)-L60,E60-(G60+J60)))</f>
        <v/>
      </c>
      <c r="N60" s="4">
        <f>MAX(0,ROUND(ROUND(N59*(1+Order!$H$4/12),2)-L60-M60,2))</f>
        <v/>
      </c>
      <c r="O60" s="4">
        <f>MIN(Order!$I$5,ROUND(Q59*(1+Order!$H$5/12),2))</f>
        <v/>
      </c>
      <c r="P60" s="4">
        <f>MAX(0,MIN(ROUND(Q59*(1+Order!$H$5/12),2)-O60,E60-(G60+J60+M60)))</f>
        <v/>
      </c>
      <c r="Q60" s="4">
        <f>MAX(0,ROUND(ROUND(Q59*(1+Order!$H$5/12),2)-O60-P60,2))</f>
        <v/>
      </c>
      <c r="R60" s="4">
        <f>MIN(Order!$I$6,ROUND(T59*(1+Order!$H$6/12),2))</f>
        <v/>
      </c>
      <c r="S60" s="4">
        <f>MAX(0,MIN(ROUND(T59*(1+Order!$H$6/12),2)-R60,E60-(G60+J60+M60+P60)))</f>
        <v/>
      </c>
      <c r="T60" s="4">
        <f>MAX(0,ROUND(ROUND(T59*(1+Order!$H$6/12),2)-R60-S60,2))</f>
        <v/>
      </c>
      <c r="U60" s="4">
        <f>MIN(Order!$I$7,ROUND(W59*(1+Order!$H$7/12),2))</f>
        <v/>
      </c>
      <c r="V60" s="4">
        <f>MAX(0,MIN(ROUND(W59*(1+Order!$H$7/12),2)-U60,E60-(G60+J60+M60+P60+S60)))</f>
        <v/>
      </c>
      <c r="W60" s="4">
        <f>MAX(0,ROUND(ROUND(W59*(1+Order!$H$7/12),2)-U60-V60,2))</f>
        <v/>
      </c>
      <c r="X60" s="4">
        <f>MIN(Order!$I$8,ROUND(Z59*(1+Order!$H$8/12),2))</f>
        <v/>
      </c>
      <c r="Y60" s="4">
        <f>MAX(0,MIN(ROUND(Z59*(1+Order!$H$8/12),2)-X60,E60-(G60+J60+M60+P60+S60+V60)))</f>
        <v/>
      </c>
      <c r="Z60" s="4">
        <f>MAX(0,ROUND(ROUND(Z59*(1+Order!$H$8/12),2)-X60-Y60,2))</f>
        <v/>
      </c>
      <c r="AA60" s="4">
        <f>MIN(Order!$I$9,ROUND(AC59*(1+Order!$H$9/12),2))</f>
        <v/>
      </c>
      <c r="AB60" s="4">
        <f>MAX(0,MIN(ROUND(AC59*(1+Order!$H$9/12),2)-AA60,E60-(G60+J60+M60+P60+S60+V60+Y60)))</f>
        <v/>
      </c>
      <c r="AC60" s="4">
        <f>MAX(0,ROUND(ROUND(AC59*(1+Order!$H$9/12),2)-AA60-AB60,2))</f>
        <v/>
      </c>
      <c r="AD60" s="4">
        <f>MIN(Order!$I$10,ROUND(AF59*(1+Order!$H$10/12),2))</f>
        <v/>
      </c>
      <c r="AE60" s="4">
        <f>MAX(0,MIN(ROUND(AF59*(1+Order!$H$10/12),2)-AD60,E60-(G60+J60+M60+P60+S60+V60+Y60+AB60)))</f>
        <v/>
      </c>
      <c r="AF60" s="4">
        <f>MAX(0,ROUND(ROUND(AF59*(1+Order!$H$10/12),2)-AD60-AE60,2))</f>
        <v/>
      </c>
      <c r="AG60" s="4">
        <f>MIN(Order!$I$11,ROUND(AI59*(1+Order!$H$11/12),2))</f>
        <v/>
      </c>
      <c r="AH60" s="4">
        <f>MAX(0,MIN(ROUND(AI59*(1+Order!$H$11/12),2)-AG60,E60-(G60+J60+M60+P60+S60+V60+Y60+AB60+AE60)))</f>
        <v/>
      </c>
      <c r="AI60" s="4">
        <f>MAX(0,ROUND(ROUND(AI59*(1+Order!$H$11/12),2)-AG60-AH60,2))</f>
        <v/>
      </c>
    </row>
    <row r="61">
      <c r="A61" t="n">
        <v>58</v>
      </c>
      <c r="B61" s="16">
        <f>EDATE('Start here'!$B$7,A61-1)</f>
        <v/>
      </c>
      <c r="C61" s="4">
        <f>H61+K61+N61+Q61+T61+W61+Z61+AC61+AF61+AI61</f>
        <v/>
      </c>
      <c r="D61" s="4">
        <f>ROUND(H60*Order!$H$2/12,2)+ROUND(K60*Order!$H$3/12,2)+ROUND(N60*Order!$H$4/12,2)+ROUND(Q60*Order!$H$5/12,2)+ROUND(T60*Order!$H$6/12,2)+ROUND(W60*Order!$H$7/12,2)+ROUND(Z60*Order!$H$8/12,2)+ROUND(AC60*Order!$H$9/12,2)+ROUND(AF60*Order!$H$10/12,2)+ROUND(AI60*Order!$H$11/12,2)</f>
        <v/>
      </c>
      <c r="E61" s="4">
        <f>MAX(0,'Start here'!$B$6-(F61+I61+L61+O61+R61+U61+X61+AA61+AD61+AG61))</f>
        <v/>
      </c>
      <c r="F61" s="4">
        <f>MIN(Order!$I$2,ROUND(H60*(1+Order!$H$2/12),2))</f>
        <v/>
      </c>
      <c r="G61" s="4">
        <f>MAX(0,MIN(ROUND(H60*(1+Order!$H$2/12),2)-F61,E61-(0)))</f>
        <v/>
      </c>
      <c r="H61" s="4">
        <f>MAX(0,ROUND(ROUND(H60*(1+Order!$H$2/12),2)-F61-G61,2))</f>
        <v/>
      </c>
      <c r="I61" s="4">
        <f>MIN(Order!$I$3,ROUND(K60*(1+Order!$H$3/12),2))</f>
        <v/>
      </c>
      <c r="J61" s="4">
        <f>MAX(0,MIN(ROUND(K60*(1+Order!$H$3/12),2)-I61,E61-(G61)))</f>
        <v/>
      </c>
      <c r="K61" s="4">
        <f>MAX(0,ROUND(ROUND(K60*(1+Order!$H$3/12),2)-I61-J61,2))</f>
        <v/>
      </c>
      <c r="L61" s="4">
        <f>MIN(Order!$I$4,ROUND(N60*(1+Order!$H$4/12),2))</f>
        <v/>
      </c>
      <c r="M61" s="4">
        <f>MAX(0,MIN(ROUND(N60*(1+Order!$H$4/12),2)-L61,E61-(G61+J61)))</f>
        <v/>
      </c>
      <c r="N61" s="4">
        <f>MAX(0,ROUND(ROUND(N60*(1+Order!$H$4/12),2)-L61-M61,2))</f>
        <v/>
      </c>
      <c r="O61" s="4">
        <f>MIN(Order!$I$5,ROUND(Q60*(1+Order!$H$5/12),2))</f>
        <v/>
      </c>
      <c r="P61" s="4">
        <f>MAX(0,MIN(ROUND(Q60*(1+Order!$H$5/12),2)-O61,E61-(G61+J61+M61)))</f>
        <v/>
      </c>
      <c r="Q61" s="4">
        <f>MAX(0,ROUND(ROUND(Q60*(1+Order!$H$5/12),2)-O61-P61,2))</f>
        <v/>
      </c>
      <c r="R61" s="4">
        <f>MIN(Order!$I$6,ROUND(T60*(1+Order!$H$6/12),2))</f>
        <v/>
      </c>
      <c r="S61" s="4">
        <f>MAX(0,MIN(ROUND(T60*(1+Order!$H$6/12),2)-R61,E61-(G61+J61+M61+P61)))</f>
        <v/>
      </c>
      <c r="T61" s="4">
        <f>MAX(0,ROUND(ROUND(T60*(1+Order!$H$6/12),2)-R61-S61,2))</f>
        <v/>
      </c>
      <c r="U61" s="4">
        <f>MIN(Order!$I$7,ROUND(W60*(1+Order!$H$7/12),2))</f>
        <v/>
      </c>
      <c r="V61" s="4">
        <f>MAX(0,MIN(ROUND(W60*(1+Order!$H$7/12),2)-U61,E61-(G61+J61+M61+P61+S61)))</f>
        <v/>
      </c>
      <c r="W61" s="4">
        <f>MAX(0,ROUND(ROUND(W60*(1+Order!$H$7/12),2)-U61-V61,2))</f>
        <v/>
      </c>
      <c r="X61" s="4">
        <f>MIN(Order!$I$8,ROUND(Z60*(1+Order!$H$8/12),2))</f>
        <v/>
      </c>
      <c r="Y61" s="4">
        <f>MAX(0,MIN(ROUND(Z60*(1+Order!$H$8/12),2)-X61,E61-(G61+J61+M61+P61+S61+V61)))</f>
        <v/>
      </c>
      <c r="Z61" s="4">
        <f>MAX(0,ROUND(ROUND(Z60*(1+Order!$H$8/12),2)-X61-Y61,2))</f>
        <v/>
      </c>
      <c r="AA61" s="4">
        <f>MIN(Order!$I$9,ROUND(AC60*(1+Order!$H$9/12),2))</f>
        <v/>
      </c>
      <c r="AB61" s="4">
        <f>MAX(0,MIN(ROUND(AC60*(1+Order!$H$9/12),2)-AA61,E61-(G61+J61+M61+P61+S61+V61+Y61)))</f>
        <v/>
      </c>
      <c r="AC61" s="4">
        <f>MAX(0,ROUND(ROUND(AC60*(1+Order!$H$9/12),2)-AA61-AB61,2))</f>
        <v/>
      </c>
      <c r="AD61" s="4">
        <f>MIN(Order!$I$10,ROUND(AF60*(1+Order!$H$10/12),2))</f>
        <v/>
      </c>
      <c r="AE61" s="4">
        <f>MAX(0,MIN(ROUND(AF60*(1+Order!$H$10/12),2)-AD61,E61-(G61+J61+M61+P61+S61+V61+Y61+AB61)))</f>
        <v/>
      </c>
      <c r="AF61" s="4">
        <f>MAX(0,ROUND(ROUND(AF60*(1+Order!$H$10/12),2)-AD61-AE61,2))</f>
        <v/>
      </c>
      <c r="AG61" s="4">
        <f>MIN(Order!$I$11,ROUND(AI60*(1+Order!$H$11/12),2))</f>
        <v/>
      </c>
      <c r="AH61" s="4">
        <f>MAX(0,MIN(ROUND(AI60*(1+Order!$H$11/12),2)-AG61,E61-(G61+J61+M61+P61+S61+V61+Y61+AB61+AE61)))</f>
        <v/>
      </c>
      <c r="AI61" s="4">
        <f>MAX(0,ROUND(ROUND(AI60*(1+Order!$H$11/12),2)-AG61-AH61,2))</f>
        <v/>
      </c>
    </row>
    <row r="62">
      <c r="A62" t="n">
        <v>59</v>
      </c>
      <c r="B62" s="16">
        <f>EDATE('Start here'!$B$7,A62-1)</f>
        <v/>
      </c>
      <c r="C62" s="4">
        <f>H62+K62+N62+Q62+T62+W62+Z62+AC62+AF62+AI62</f>
        <v/>
      </c>
      <c r="D62" s="4">
        <f>ROUND(H61*Order!$H$2/12,2)+ROUND(K61*Order!$H$3/12,2)+ROUND(N61*Order!$H$4/12,2)+ROUND(Q61*Order!$H$5/12,2)+ROUND(T61*Order!$H$6/12,2)+ROUND(W61*Order!$H$7/12,2)+ROUND(Z61*Order!$H$8/12,2)+ROUND(AC61*Order!$H$9/12,2)+ROUND(AF61*Order!$H$10/12,2)+ROUND(AI61*Order!$H$11/12,2)</f>
        <v/>
      </c>
      <c r="E62" s="4">
        <f>MAX(0,'Start here'!$B$6-(F62+I62+L62+O62+R62+U62+X62+AA62+AD62+AG62))</f>
        <v/>
      </c>
      <c r="F62" s="4">
        <f>MIN(Order!$I$2,ROUND(H61*(1+Order!$H$2/12),2))</f>
        <v/>
      </c>
      <c r="G62" s="4">
        <f>MAX(0,MIN(ROUND(H61*(1+Order!$H$2/12),2)-F62,E62-(0)))</f>
        <v/>
      </c>
      <c r="H62" s="4">
        <f>MAX(0,ROUND(ROUND(H61*(1+Order!$H$2/12),2)-F62-G62,2))</f>
        <v/>
      </c>
      <c r="I62" s="4">
        <f>MIN(Order!$I$3,ROUND(K61*(1+Order!$H$3/12),2))</f>
        <v/>
      </c>
      <c r="J62" s="4">
        <f>MAX(0,MIN(ROUND(K61*(1+Order!$H$3/12),2)-I62,E62-(G62)))</f>
        <v/>
      </c>
      <c r="K62" s="4">
        <f>MAX(0,ROUND(ROUND(K61*(1+Order!$H$3/12),2)-I62-J62,2))</f>
        <v/>
      </c>
      <c r="L62" s="4">
        <f>MIN(Order!$I$4,ROUND(N61*(1+Order!$H$4/12),2))</f>
        <v/>
      </c>
      <c r="M62" s="4">
        <f>MAX(0,MIN(ROUND(N61*(1+Order!$H$4/12),2)-L62,E62-(G62+J62)))</f>
        <v/>
      </c>
      <c r="N62" s="4">
        <f>MAX(0,ROUND(ROUND(N61*(1+Order!$H$4/12),2)-L62-M62,2))</f>
        <v/>
      </c>
      <c r="O62" s="4">
        <f>MIN(Order!$I$5,ROUND(Q61*(1+Order!$H$5/12),2))</f>
        <v/>
      </c>
      <c r="P62" s="4">
        <f>MAX(0,MIN(ROUND(Q61*(1+Order!$H$5/12),2)-O62,E62-(G62+J62+M62)))</f>
        <v/>
      </c>
      <c r="Q62" s="4">
        <f>MAX(0,ROUND(ROUND(Q61*(1+Order!$H$5/12),2)-O62-P62,2))</f>
        <v/>
      </c>
      <c r="R62" s="4">
        <f>MIN(Order!$I$6,ROUND(T61*(1+Order!$H$6/12),2))</f>
        <v/>
      </c>
      <c r="S62" s="4">
        <f>MAX(0,MIN(ROUND(T61*(1+Order!$H$6/12),2)-R62,E62-(G62+J62+M62+P62)))</f>
        <v/>
      </c>
      <c r="T62" s="4">
        <f>MAX(0,ROUND(ROUND(T61*(1+Order!$H$6/12),2)-R62-S62,2))</f>
        <v/>
      </c>
      <c r="U62" s="4">
        <f>MIN(Order!$I$7,ROUND(W61*(1+Order!$H$7/12),2))</f>
        <v/>
      </c>
      <c r="V62" s="4">
        <f>MAX(0,MIN(ROUND(W61*(1+Order!$H$7/12),2)-U62,E62-(G62+J62+M62+P62+S62)))</f>
        <v/>
      </c>
      <c r="W62" s="4">
        <f>MAX(0,ROUND(ROUND(W61*(1+Order!$H$7/12),2)-U62-V62,2))</f>
        <v/>
      </c>
      <c r="X62" s="4">
        <f>MIN(Order!$I$8,ROUND(Z61*(1+Order!$H$8/12),2))</f>
        <v/>
      </c>
      <c r="Y62" s="4">
        <f>MAX(0,MIN(ROUND(Z61*(1+Order!$H$8/12),2)-X62,E62-(G62+J62+M62+P62+S62+V62)))</f>
        <v/>
      </c>
      <c r="Z62" s="4">
        <f>MAX(0,ROUND(ROUND(Z61*(1+Order!$H$8/12),2)-X62-Y62,2))</f>
        <v/>
      </c>
      <c r="AA62" s="4">
        <f>MIN(Order!$I$9,ROUND(AC61*(1+Order!$H$9/12),2))</f>
        <v/>
      </c>
      <c r="AB62" s="4">
        <f>MAX(0,MIN(ROUND(AC61*(1+Order!$H$9/12),2)-AA62,E62-(G62+J62+M62+P62+S62+V62+Y62)))</f>
        <v/>
      </c>
      <c r="AC62" s="4">
        <f>MAX(0,ROUND(ROUND(AC61*(1+Order!$H$9/12),2)-AA62-AB62,2))</f>
        <v/>
      </c>
      <c r="AD62" s="4">
        <f>MIN(Order!$I$10,ROUND(AF61*(1+Order!$H$10/12),2))</f>
        <v/>
      </c>
      <c r="AE62" s="4">
        <f>MAX(0,MIN(ROUND(AF61*(1+Order!$H$10/12),2)-AD62,E62-(G62+J62+M62+P62+S62+V62+Y62+AB62)))</f>
        <v/>
      </c>
      <c r="AF62" s="4">
        <f>MAX(0,ROUND(ROUND(AF61*(1+Order!$H$10/12),2)-AD62-AE62,2))</f>
        <v/>
      </c>
      <c r="AG62" s="4">
        <f>MIN(Order!$I$11,ROUND(AI61*(1+Order!$H$11/12),2))</f>
        <v/>
      </c>
      <c r="AH62" s="4">
        <f>MAX(0,MIN(ROUND(AI61*(1+Order!$H$11/12),2)-AG62,E62-(G62+J62+M62+P62+S62+V62+Y62+AB62+AE62)))</f>
        <v/>
      </c>
      <c r="AI62" s="4">
        <f>MAX(0,ROUND(ROUND(AI61*(1+Order!$H$11/12),2)-AG62-AH62,2))</f>
        <v/>
      </c>
    </row>
    <row r="63">
      <c r="A63" t="n">
        <v>60</v>
      </c>
      <c r="B63" s="16">
        <f>EDATE('Start here'!$B$7,A63-1)</f>
        <v/>
      </c>
      <c r="C63" s="4">
        <f>H63+K63+N63+Q63+T63+W63+Z63+AC63+AF63+AI63</f>
        <v/>
      </c>
      <c r="D63" s="4">
        <f>ROUND(H62*Order!$H$2/12,2)+ROUND(K62*Order!$H$3/12,2)+ROUND(N62*Order!$H$4/12,2)+ROUND(Q62*Order!$H$5/12,2)+ROUND(T62*Order!$H$6/12,2)+ROUND(W62*Order!$H$7/12,2)+ROUND(Z62*Order!$H$8/12,2)+ROUND(AC62*Order!$H$9/12,2)+ROUND(AF62*Order!$H$10/12,2)+ROUND(AI62*Order!$H$11/12,2)</f>
        <v/>
      </c>
      <c r="E63" s="4">
        <f>MAX(0,'Start here'!$B$6-(F63+I63+L63+O63+R63+U63+X63+AA63+AD63+AG63))</f>
        <v/>
      </c>
      <c r="F63" s="4">
        <f>MIN(Order!$I$2,ROUND(H62*(1+Order!$H$2/12),2))</f>
        <v/>
      </c>
      <c r="G63" s="4">
        <f>MAX(0,MIN(ROUND(H62*(1+Order!$H$2/12),2)-F63,E63-(0)))</f>
        <v/>
      </c>
      <c r="H63" s="4">
        <f>MAX(0,ROUND(ROUND(H62*(1+Order!$H$2/12),2)-F63-G63,2))</f>
        <v/>
      </c>
      <c r="I63" s="4">
        <f>MIN(Order!$I$3,ROUND(K62*(1+Order!$H$3/12),2))</f>
        <v/>
      </c>
      <c r="J63" s="4">
        <f>MAX(0,MIN(ROUND(K62*(1+Order!$H$3/12),2)-I63,E63-(G63)))</f>
        <v/>
      </c>
      <c r="K63" s="4">
        <f>MAX(0,ROUND(ROUND(K62*(1+Order!$H$3/12),2)-I63-J63,2))</f>
        <v/>
      </c>
      <c r="L63" s="4">
        <f>MIN(Order!$I$4,ROUND(N62*(1+Order!$H$4/12),2))</f>
        <v/>
      </c>
      <c r="M63" s="4">
        <f>MAX(0,MIN(ROUND(N62*(1+Order!$H$4/12),2)-L63,E63-(G63+J63)))</f>
        <v/>
      </c>
      <c r="N63" s="4">
        <f>MAX(0,ROUND(ROUND(N62*(1+Order!$H$4/12),2)-L63-M63,2))</f>
        <v/>
      </c>
      <c r="O63" s="4">
        <f>MIN(Order!$I$5,ROUND(Q62*(1+Order!$H$5/12),2))</f>
        <v/>
      </c>
      <c r="P63" s="4">
        <f>MAX(0,MIN(ROUND(Q62*(1+Order!$H$5/12),2)-O63,E63-(G63+J63+M63)))</f>
        <v/>
      </c>
      <c r="Q63" s="4">
        <f>MAX(0,ROUND(ROUND(Q62*(1+Order!$H$5/12),2)-O63-P63,2))</f>
        <v/>
      </c>
      <c r="R63" s="4">
        <f>MIN(Order!$I$6,ROUND(T62*(1+Order!$H$6/12),2))</f>
        <v/>
      </c>
      <c r="S63" s="4">
        <f>MAX(0,MIN(ROUND(T62*(1+Order!$H$6/12),2)-R63,E63-(G63+J63+M63+P63)))</f>
        <v/>
      </c>
      <c r="T63" s="4">
        <f>MAX(0,ROUND(ROUND(T62*(1+Order!$H$6/12),2)-R63-S63,2))</f>
        <v/>
      </c>
      <c r="U63" s="4">
        <f>MIN(Order!$I$7,ROUND(W62*(1+Order!$H$7/12),2))</f>
        <v/>
      </c>
      <c r="V63" s="4">
        <f>MAX(0,MIN(ROUND(W62*(1+Order!$H$7/12),2)-U63,E63-(G63+J63+M63+P63+S63)))</f>
        <v/>
      </c>
      <c r="W63" s="4">
        <f>MAX(0,ROUND(ROUND(W62*(1+Order!$H$7/12),2)-U63-V63,2))</f>
        <v/>
      </c>
      <c r="X63" s="4">
        <f>MIN(Order!$I$8,ROUND(Z62*(1+Order!$H$8/12),2))</f>
        <v/>
      </c>
      <c r="Y63" s="4">
        <f>MAX(0,MIN(ROUND(Z62*(1+Order!$H$8/12),2)-X63,E63-(G63+J63+M63+P63+S63+V63)))</f>
        <v/>
      </c>
      <c r="Z63" s="4">
        <f>MAX(0,ROUND(ROUND(Z62*(1+Order!$H$8/12),2)-X63-Y63,2))</f>
        <v/>
      </c>
      <c r="AA63" s="4">
        <f>MIN(Order!$I$9,ROUND(AC62*(1+Order!$H$9/12),2))</f>
        <v/>
      </c>
      <c r="AB63" s="4">
        <f>MAX(0,MIN(ROUND(AC62*(1+Order!$H$9/12),2)-AA63,E63-(G63+J63+M63+P63+S63+V63+Y63)))</f>
        <v/>
      </c>
      <c r="AC63" s="4">
        <f>MAX(0,ROUND(ROUND(AC62*(1+Order!$H$9/12),2)-AA63-AB63,2))</f>
        <v/>
      </c>
      <c r="AD63" s="4">
        <f>MIN(Order!$I$10,ROUND(AF62*(1+Order!$H$10/12),2))</f>
        <v/>
      </c>
      <c r="AE63" s="4">
        <f>MAX(0,MIN(ROUND(AF62*(1+Order!$H$10/12),2)-AD63,E63-(G63+J63+M63+P63+S63+V63+Y63+AB63)))</f>
        <v/>
      </c>
      <c r="AF63" s="4">
        <f>MAX(0,ROUND(ROUND(AF62*(1+Order!$H$10/12),2)-AD63-AE63,2))</f>
        <v/>
      </c>
      <c r="AG63" s="4">
        <f>MIN(Order!$I$11,ROUND(AI62*(1+Order!$H$11/12),2))</f>
        <v/>
      </c>
      <c r="AH63" s="4">
        <f>MAX(0,MIN(ROUND(AI62*(1+Order!$H$11/12),2)-AG63,E63-(G63+J63+M63+P63+S63+V63+Y63+AB63+AE63)))</f>
        <v/>
      </c>
      <c r="AI63" s="4">
        <f>MAX(0,ROUND(ROUND(AI62*(1+Order!$H$11/12),2)-AG63-AH63,2))</f>
        <v/>
      </c>
    </row>
    <row r="64">
      <c r="A64" t="n">
        <v>61</v>
      </c>
      <c r="B64" s="16">
        <f>EDATE('Start here'!$B$7,A64-1)</f>
        <v/>
      </c>
      <c r="C64" s="4">
        <f>H64+K64+N64+Q64+T64+W64+Z64+AC64+AF64+AI64</f>
        <v/>
      </c>
      <c r="D64" s="4">
        <f>ROUND(H63*Order!$H$2/12,2)+ROUND(K63*Order!$H$3/12,2)+ROUND(N63*Order!$H$4/12,2)+ROUND(Q63*Order!$H$5/12,2)+ROUND(T63*Order!$H$6/12,2)+ROUND(W63*Order!$H$7/12,2)+ROUND(Z63*Order!$H$8/12,2)+ROUND(AC63*Order!$H$9/12,2)+ROUND(AF63*Order!$H$10/12,2)+ROUND(AI63*Order!$H$11/12,2)</f>
        <v/>
      </c>
      <c r="E64" s="4">
        <f>MAX(0,'Start here'!$B$6-(F64+I64+L64+O64+R64+U64+X64+AA64+AD64+AG64))</f>
        <v/>
      </c>
      <c r="F64" s="4">
        <f>MIN(Order!$I$2,ROUND(H63*(1+Order!$H$2/12),2))</f>
        <v/>
      </c>
      <c r="G64" s="4">
        <f>MAX(0,MIN(ROUND(H63*(1+Order!$H$2/12),2)-F64,E64-(0)))</f>
        <v/>
      </c>
      <c r="H64" s="4">
        <f>MAX(0,ROUND(ROUND(H63*(1+Order!$H$2/12),2)-F64-G64,2))</f>
        <v/>
      </c>
      <c r="I64" s="4">
        <f>MIN(Order!$I$3,ROUND(K63*(1+Order!$H$3/12),2))</f>
        <v/>
      </c>
      <c r="J64" s="4">
        <f>MAX(0,MIN(ROUND(K63*(1+Order!$H$3/12),2)-I64,E64-(G64)))</f>
        <v/>
      </c>
      <c r="K64" s="4">
        <f>MAX(0,ROUND(ROUND(K63*(1+Order!$H$3/12),2)-I64-J64,2))</f>
        <v/>
      </c>
      <c r="L64" s="4">
        <f>MIN(Order!$I$4,ROUND(N63*(1+Order!$H$4/12),2))</f>
        <v/>
      </c>
      <c r="M64" s="4">
        <f>MAX(0,MIN(ROUND(N63*(1+Order!$H$4/12),2)-L64,E64-(G64+J64)))</f>
        <v/>
      </c>
      <c r="N64" s="4">
        <f>MAX(0,ROUND(ROUND(N63*(1+Order!$H$4/12),2)-L64-M64,2))</f>
        <v/>
      </c>
      <c r="O64" s="4">
        <f>MIN(Order!$I$5,ROUND(Q63*(1+Order!$H$5/12),2))</f>
        <v/>
      </c>
      <c r="P64" s="4">
        <f>MAX(0,MIN(ROUND(Q63*(1+Order!$H$5/12),2)-O64,E64-(G64+J64+M64)))</f>
        <v/>
      </c>
      <c r="Q64" s="4">
        <f>MAX(0,ROUND(ROUND(Q63*(1+Order!$H$5/12),2)-O64-P64,2))</f>
        <v/>
      </c>
      <c r="R64" s="4">
        <f>MIN(Order!$I$6,ROUND(T63*(1+Order!$H$6/12),2))</f>
        <v/>
      </c>
      <c r="S64" s="4">
        <f>MAX(0,MIN(ROUND(T63*(1+Order!$H$6/12),2)-R64,E64-(G64+J64+M64+P64)))</f>
        <v/>
      </c>
      <c r="T64" s="4">
        <f>MAX(0,ROUND(ROUND(T63*(1+Order!$H$6/12),2)-R64-S64,2))</f>
        <v/>
      </c>
      <c r="U64" s="4">
        <f>MIN(Order!$I$7,ROUND(W63*(1+Order!$H$7/12),2))</f>
        <v/>
      </c>
      <c r="V64" s="4">
        <f>MAX(0,MIN(ROUND(W63*(1+Order!$H$7/12),2)-U64,E64-(G64+J64+M64+P64+S64)))</f>
        <v/>
      </c>
      <c r="W64" s="4">
        <f>MAX(0,ROUND(ROUND(W63*(1+Order!$H$7/12),2)-U64-V64,2))</f>
        <v/>
      </c>
      <c r="X64" s="4">
        <f>MIN(Order!$I$8,ROUND(Z63*(1+Order!$H$8/12),2))</f>
        <v/>
      </c>
      <c r="Y64" s="4">
        <f>MAX(0,MIN(ROUND(Z63*(1+Order!$H$8/12),2)-X64,E64-(G64+J64+M64+P64+S64+V64)))</f>
        <v/>
      </c>
      <c r="Z64" s="4">
        <f>MAX(0,ROUND(ROUND(Z63*(1+Order!$H$8/12),2)-X64-Y64,2))</f>
        <v/>
      </c>
      <c r="AA64" s="4">
        <f>MIN(Order!$I$9,ROUND(AC63*(1+Order!$H$9/12),2))</f>
        <v/>
      </c>
      <c r="AB64" s="4">
        <f>MAX(0,MIN(ROUND(AC63*(1+Order!$H$9/12),2)-AA64,E64-(G64+J64+M64+P64+S64+V64+Y64)))</f>
        <v/>
      </c>
      <c r="AC64" s="4">
        <f>MAX(0,ROUND(ROUND(AC63*(1+Order!$H$9/12),2)-AA64-AB64,2))</f>
        <v/>
      </c>
      <c r="AD64" s="4">
        <f>MIN(Order!$I$10,ROUND(AF63*(1+Order!$H$10/12),2))</f>
        <v/>
      </c>
      <c r="AE64" s="4">
        <f>MAX(0,MIN(ROUND(AF63*(1+Order!$H$10/12),2)-AD64,E64-(G64+J64+M64+P64+S64+V64+Y64+AB64)))</f>
        <v/>
      </c>
      <c r="AF64" s="4">
        <f>MAX(0,ROUND(ROUND(AF63*(1+Order!$H$10/12),2)-AD64-AE64,2))</f>
        <v/>
      </c>
      <c r="AG64" s="4">
        <f>MIN(Order!$I$11,ROUND(AI63*(1+Order!$H$11/12),2))</f>
        <v/>
      </c>
      <c r="AH64" s="4">
        <f>MAX(0,MIN(ROUND(AI63*(1+Order!$H$11/12),2)-AG64,E64-(G64+J64+M64+P64+S64+V64+Y64+AB64+AE64)))</f>
        <v/>
      </c>
      <c r="AI64" s="4">
        <f>MAX(0,ROUND(ROUND(AI63*(1+Order!$H$11/12),2)-AG64-AH64,2))</f>
        <v/>
      </c>
    </row>
    <row r="65">
      <c r="A65" t="n">
        <v>62</v>
      </c>
      <c r="B65" s="16">
        <f>EDATE('Start here'!$B$7,A65-1)</f>
        <v/>
      </c>
      <c r="C65" s="4">
        <f>H65+K65+N65+Q65+T65+W65+Z65+AC65+AF65+AI65</f>
        <v/>
      </c>
      <c r="D65" s="4">
        <f>ROUND(H64*Order!$H$2/12,2)+ROUND(K64*Order!$H$3/12,2)+ROUND(N64*Order!$H$4/12,2)+ROUND(Q64*Order!$H$5/12,2)+ROUND(T64*Order!$H$6/12,2)+ROUND(W64*Order!$H$7/12,2)+ROUND(Z64*Order!$H$8/12,2)+ROUND(AC64*Order!$H$9/12,2)+ROUND(AF64*Order!$H$10/12,2)+ROUND(AI64*Order!$H$11/12,2)</f>
        <v/>
      </c>
      <c r="E65" s="4">
        <f>MAX(0,'Start here'!$B$6-(F65+I65+L65+O65+R65+U65+X65+AA65+AD65+AG65))</f>
        <v/>
      </c>
      <c r="F65" s="4">
        <f>MIN(Order!$I$2,ROUND(H64*(1+Order!$H$2/12),2))</f>
        <v/>
      </c>
      <c r="G65" s="4">
        <f>MAX(0,MIN(ROUND(H64*(1+Order!$H$2/12),2)-F65,E65-(0)))</f>
        <v/>
      </c>
      <c r="H65" s="4">
        <f>MAX(0,ROUND(ROUND(H64*(1+Order!$H$2/12),2)-F65-G65,2))</f>
        <v/>
      </c>
      <c r="I65" s="4">
        <f>MIN(Order!$I$3,ROUND(K64*(1+Order!$H$3/12),2))</f>
        <v/>
      </c>
      <c r="J65" s="4">
        <f>MAX(0,MIN(ROUND(K64*(1+Order!$H$3/12),2)-I65,E65-(G65)))</f>
        <v/>
      </c>
      <c r="K65" s="4">
        <f>MAX(0,ROUND(ROUND(K64*(1+Order!$H$3/12),2)-I65-J65,2))</f>
        <v/>
      </c>
      <c r="L65" s="4">
        <f>MIN(Order!$I$4,ROUND(N64*(1+Order!$H$4/12),2))</f>
        <v/>
      </c>
      <c r="M65" s="4">
        <f>MAX(0,MIN(ROUND(N64*(1+Order!$H$4/12),2)-L65,E65-(G65+J65)))</f>
        <v/>
      </c>
      <c r="N65" s="4">
        <f>MAX(0,ROUND(ROUND(N64*(1+Order!$H$4/12),2)-L65-M65,2))</f>
        <v/>
      </c>
      <c r="O65" s="4">
        <f>MIN(Order!$I$5,ROUND(Q64*(1+Order!$H$5/12),2))</f>
        <v/>
      </c>
      <c r="P65" s="4">
        <f>MAX(0,MIN(ROUND(Q64*(1+Order!$H$5/12),2)-O65,E65-(G65+J65+M65)))</f>
        <v/>
      </c>
      <c r="Q65" s="4">
        <f>MAX(0,ROUND(ROUND(Q64*(1+Order!$H$5/12),2)-O65-P65,2))</f>
        <v/>
      </c>
      <c r="R65" s="4">
        <f>MIN(Order!$I$6,ROUND(T64*(1+Order!$H$6/12),2))</f>
        <v/>
      </c>
      <c r="S65" s="4">
        <f>MAX(0,MIN(ROUND(T64*(1+Order!$H$6/12),2)-R65,E65-(G65+J65+M65+P65)))</f>
        <v/>
      </c>
      <c r="T65" s="4">
        <f>MAX(0,ROUND(ROUND(T64*(1+Order!$H$6/12),2)-R65-S65,2))</f>
        <v/>
      </c>
      <c r="U65" s="4">
        <f>MIN(Order!$I$7,ROUND(W64*(1+Order!$H$7/12),2))</f>
        <v/>
      </c>
      <c r="V65" s="4">
        <f>MAX(0,MIN(ROUND(W64*(1+Order!$H$7/12),2)-U65,E65-(G65+J65+M65+P65+S65)))</f>
        <v/>
      </c>
      <c r="W65" s="4">
        <f>MAX(0,ROUND(ROUND(W64*(1+Order!$H$7/12),2)-U65-V65,2))</f>
        <v/>
      </c>
      <c r="X65" s="4">
        <f>MIN(Order!$I$8,ROUND(Z64*(1+Order!$H$8/12),2))</f>
        <v/>
      </c>
      <c r="Y65" s="4">
        <f>MAX(0,MIN(ROUND(Z64*(1+Order!$H$8/12),2)-X65,E65-(G65+J65+M65+P65+S65+V65)))</f>
        <v/>
      </c>
      <c r="Z65" s="4">
        <f>MAX(0,ROUND(ROUND(Z64*(1+Order!$H$8/12),2)-X65-Y65,2))</f>
        <v/>
      </c>
      <c r="AA65" s="4">
        <f>MIN(Order!$I$9,ROUND(AC64*(1+Order!$H$9/12),2))</f>
        <v/>
      </c>
      <c r="AB65" s="4">
        <f>MAX(0,MIN(ROUND(AC64*(1+Order!$H$9/12),2)-AA65,E65-(G65+J65+M65+P65+S65+V65+Y65)))</f>
        <v/>
      </c>
      <c r="AC65" s="4">
        <f>MAX(0,ROUND(ROUND(AC64*(1+Order!$H$9/12),2)-AA65-AB65,2))</f>
        <v/>
      </c>
      <c r="AD65" s="4">
        <f>MIN(Order!$I$10,ROUND(AF64*(1+Order!$H$10/12),2))</f>
        <v/>
      </c>
      <c r="AE65" s="4">
        <f>MAX(0,MIN(ROUND(AF64*(1+Order!$H$10/12),2)-AD65,E65-(G65+J65+M65+P65+S65+V65+Y65+AB65)))</f>
        <v/>
      </c>
      <c r="AF65" s="4">
        <f>MAX(0,ROUND(ROUND(AF64*(1+Order!$H$10/12),2)-AD65-AE65,2))</f>
        <v/>
      </c>
      <c r="AG65" s="4">
        <f>MIN(Order!$I$11,ROUND(AI64*(1+Order!$H$11/12),2))</f>
        <v/>
      </c>
      <c r="AH65" s="4">
        <f>MAX(0,MIN(ROUND(AI64*(1+Order!$H$11/12),2)-AG65,E65-(G65+J65+M65+P65+S65+V65+Y65+AB65+AE65)))</f>
        <v/>
      </c>
      <c r="AI65" s="4">
        <f>MAX(0,ROUND(ROUND(AI64*(1+Order!$H$11/12),2)-AG65-AH65,2))</f>
        <v/>
      </c>
    </row>
    <row r="66">
      <c r="A66" t="n">
        <v>63</v>
      </c>
      <c r="B66" s="16">
        <f>EDATE('Start here'!$B$7,A66-1)</f>
        <v/>
      </c>
      <c r="C66" s="4">
        <f>H66+K66+N66+Q66+T66+W66+Z66+AC66+AF66+AI66</f>
        <v/>
      </c>
      <c r="D66" s="4">
        <f>ROUND(H65*Order!$H$2/12,2)+ROUND(K65*Order!$H$3/12,2)+ROUND(N65*Order!$H$4/12,2)+ROUND(Q65*Order!$H$5/12,2)+ROUND(T65*Order!$H$6/12,2)+ROUND(W65*Order!$H$7/12,2)+ROUND(Z65*Order!$H$8/12,2)+ROUND(AC65*Order!$H$9/12,2)+ROUND(AF65*Order!$H$10/12,2)+ROUND(AI65*Order!$H$11/12,2)</f>
        <v/>
      </c>
      <c r="E66" s="4">
        <f>MAX(0,'Start here'!$B$6-(F66+I66+L66+O66+R66+U66+X66+AA66+AD66+AG66))</f>
        <v/>
      </c>
      <c r="F66" s="4">
        <f>MIN(Order!$I$2,ROUND(H65*(1+Order!$H$2/12),2))</f>
        <v/>
      </c>
      <c r="G66" s="4">
        <f>MAX(0,MIN(ROUND(H65*(1+Order!$H$2/12),2)-F66,E66-(0)))</f>
        <v/>
      </c>
      <c r="H66" s="4">
        <f>MAX(0,ROUND(ROUND(H65*(1+Order!$H$2/12),2)-F66-G66,2))</f>
        <v/>
      </c>
      <c r="I66" s="4">
        <f>MIN(Order!$I$3,ROUND(K65*(1+Order!$H$3/12),2))</f>
        <v/>
      </c>
      <c r="J66" s="4">
        <f>MAX(0,MIN(ROUND(K65*(1+Order!$H$3/12),2)-I66,E66-(G66)))</f>
        <v/>
      </c>
      <c r="K66" s="4">
        <f>MAX(0,ROUND(ROUND(K65*(1+Order!$H$3/12),2)-I66-J66,2))</f>
        <v/>
      </c>
      <c r="L66" s="4">
        <f>MIN(Order!$I$4,ROUND(N65*(1+Order!$H$4/12),2))</f>
        <v/>
      </c>
      <c r="M66" s="4">
        <f>MAX(0,MIN(ROUND(N65*(1+Order!$H$4/12),2)-L66,E66-(G66+J66)))</f>
        <v/>
      </c>
      <c r="N66" s="4">
        <f>MAX(0,ROUND(ROUND(N65*(1+Order!$H$4/12),2)-L66-M66,2))</f>
        <v/>
      </c>
      <c r="O66" s="4">
        <f>MIN(Order!$I$5,ROUND(Q65*(1+Order!$H$5/12),2))</f>
        <v/>
      </c>
      <c r="P66" s="4">
        <f>MAX(0,MIN(ROUND(Q65*(1+Order!$H$5/12),2)-O66,E66-(G66+J66+M66)))</f>
        <v/>
      </c>
      <c r="Q66" s="4">
        <f>MAX(0,ROUND(ROUND(Q65*(1+Order!$H$5/12),2)-O66-P66,2))</f>
        <v/>
      </c>
      <c r="R66" s="4">
        <f>MIN(Order!$I$6,ROUND(T65*(1+Order!$H$6/12),2))</f>
        <v/>
      </c>
      <c r="S66" s="4">
        <f>MAX(0,MIN(ROUND(T65*(1+Order!$H$6/12),2)-R66,E66-(G66+J66+M66+P66)))</f>
        <v/>
      </c>
      <c r="T66" s="4">
        <f>MAX(0,ROUND(ROUND(T65*(1+Order!$H$6/12),2)-R66-S66,2))</f>
        <v/>
      </c>
      <c r="U66" s="4">
        <f>MIN(Order!$I$7,ROUND(W65*(1+Order!$H$7/12),2))</f>
        <v/>
      </c>
      <c r="V66" s="4">
        <f>MAX(0,MIN(ROUND(W65*(1+Order!$H$7/12),2)-U66,E66-(G66+J66+M66+P66+S66)))</f>
        <v/>
      </c>
      <c r="W66" s="4">
        <f>MAX(0,ROUND(ROUND(W65*(1+Order!$H$7/12),2)-U66-V66,2))</f>
        <v/>
      </c>
      <c r="X66" s="4">
        <f>MIN(Order!$I$8,ROUND(Z65*(1+Order!$H$8/12),2))</f>
        <v/>
      </c>
      <c r="Y66" s="4">
        <f>MAX(0,MIN(ROUND(Z65*(1+Order!$H$8/12),2)-X66,E66-(G66+J66+M66+P66+S66+V66)))</f>
        <v/>
      </c>
      <c r="Z66" s="4">
        <f>MAX(0,ROUND(ROUND(Z65*(1+Order!$H$8/12),2)-X66-Y66,2))</f>
        <v/>
      </c>
      <c r="AA66" s="4">
        <f>MIN(Order!$I$9,ROUND(AC65*(1+Order!$H$9/12),2))</f>
        <v/>
      </c>
      <c r="AB66" s="4">
        <f>MAX(0,MIN(ROUND(AC65*(1+Order!$H$9/12),2)-AA66,E66-(G66+J66+M66+P66+S66+V66+Y66)))</f>
        <v/>
      </c>
      <c r="AC66" s="4">
        <f>MAX(0,ROUND(ROUND(AC65*(1+Order!$H$9/12),2)-AA66-AB66,2))</f>
        <v/>
      </c>
      <c r="AD66" s="4">
        <f>MIN(Order!$I$10,ROUND(AF65*(1+Order!$H$10/12),2))</f>
        <v/>
      </c>
      <c r="AE66" s="4">
        <f>MAX(0,MIN(ROUND(AF65*(1+Order!$H$10/12),2)-AD66,E66-(G66+J66+M66+P66+S66+V66+Y66+AB66)))</f>
        <v/>
      </c>
      <c r="AF66" s="4">
        <f>MAX(0,ROUND(ROUND(AF65*(1+Order!$H$10/12),2)-AD66-AE66,2))</f>
        <v/>
      </c>
      <c r="AG66" s="4">
        <f>MIN(Order!$I$11,ROUND(AI65*(1+Order!$H$11/12),2))</f>
        <v/>
      </c>
      <c r="AH66" s="4">
        <f>MAX(0,MIN(ROUND(AI65*(1+Order!$H$11/12),2)-AG66,E66-(G66+J66+M66+P66+S66+V66+Y66+AB66+AE66)))</f>
        <v/>
      </c>
      <c r="AI66" s="4">
        <f>MAX(0,ROUND(ROUND(AI65*(1+Order!$H$11/12),2)-AG66-AH66,2))</f>
        <v/>
      </c>
    </row>
    <row r="67">
      <c r="A67" t="n">
        <v>64</v>
      </c>
      <c r="B67" s="16">
        <f>EDATE('Start here'!$B$7,A67-1)</f>
        <v/>
      </c>
      <c r="C67" s="4">
        <f>H67+K67+N67+Q67+T67+W67+Z67+AC67+AF67+AI67</f>
        <v/>
      </c>
      <c r="D67" s="4">
        <f>ROUND(H66*Order!$H$2/12,2)+ROUND(K66*Order!$H$3/12,2)+ROUND(N66*Order!$H$4/12,2)+ROUND(Q66*Order!$H$5/12,2)+ROUND(T66*Order!$H$6/12,2)+ROUND(W66*Order!$H$7/12,2)+ROUND(Z66*Order!$H$8/12,2)+ROUND(AC66*Order!$H$9/12,2)+ROUND(AF66*Order!$H$10/12,2)+ROUND(AI66*Order!$H$11/12,2)</f>
        <v/>
      </c>
      <c r="E67" s="4">
        <f>MAX(0,'Start here'!$B$6-(F67+I67+L67+O67+R67+U67+X67+AA67+AD67+AG67))</f>
        <v/>
      </c>
      <c r="F67" s="4">
        <f>MIN(Order!$I$2,ROUND(H66*(1+Order!$H$2/12),2))</f>
        <v/>
      </c>
      <c r="G67" s="4">
        <f>MAX(0,MIN(ROUND(H66*(1+Order!$H$2/12),2)-F67,E67-(0)))</f>
        <v/>
      </c>
      <c r="H67" s="4">
        <f>MAX(0,ROUND(ROUND(H66*(1+Order!$H$2/12),2)-F67-G67,2))</f>
        <v/>
      </c>
      <c r="I67" s="4">
        <f>MIN(Order!$I$3,ROUND(K66*(1+Order!$H$3/12),2))</f>
        <v/>
      </c>
      <c r="J67" s="4">
        <f>MAX(0,MIN(ROUND(K66*(1+Order!$H$3/12),2)-I67,E67-(G67)))</f>
        <v/>
      </c>
      <c r="K67" s="4">
        <f>MAX(0,ROUND(ROUND(K66*(1+Order!$H$3/12),2)-I67-J67,2))</f>
        <v/>
      </c>
      <c r="L67" s="4">
        <f>MIN(Order!$I$4,ROUND(N66*(1+Order!$H$4/12),2))</f>
        <v/>
      </c>
      <c r="M67" s="4">
        <f>MAX(0,MIN(ROUND(N66*(1+Order!$H$4/12),2)-L67,E67-(G67+J67)))</f>
        <v/>
      </c>
      <c r="N67" s="4">
        <f>MAX(0,ROUND(ROUND(N66*(1+Order!$H$4/12),2)-L67-M67,2))</f>
        <v/>
      </c>
      <c r="O67" s="4">
        <f>MIN(Order!$I$5,ROUND(Q66*(1+Order!$H$5/12),2))</f>
        <v/>
      </c>
      <c r="P67" s="4">
        <f>MAX(0,MIN(ROUND(Q66*(1+Order!$H$5/12),2)-O67,E67-(G67+J67+M67)))</f>
        <v/>
      </c>
      <c r="Q67" s="4">
        <f>MAX(0,ROUND(ROUND(Q66*(1+Order!$H$5/12),2)-O67-P67,2))</f>
        <v/>
      </c>
      <c r="R67" s="4">
        <f>MIN(Order!$I$6,ROUND(T66*(1+Order!$H$6/12),2))</f>
        <v/>
      </c>
      <c r="S67" s="4">
        <f>MAX(0,MIN(ROUND(T66*(1+Order!$H$6/12),2)-R67,E67-(G67+J67+M67+P67)))</f>
        <v/>
      </c>
      <c r="T67" s="4">
        <f>MAX(0,ROUND(ROUND(T66*(1+Order!$H$6/12),2)-R67-S67,2))</f>
        <v/>
      </c>
      <c r="U67" s="4">
        <f>MIN(Order!$I$7,ROUND(W66*(1+Order!$H$7/12),2))</f>
        <v/>
      </c>
      <c r="V67" s="4">
        <f>MAX(0,MIN(ROUND(W66*(1+Order!$H$7/12),2)-U67,E67-(G67+J67+M67+P67+S67)))</f>
        <v/>
      </c>
      <c r="W67" s="4">
        <f>MAX(0,ROUND(ROUND(W66*(1+Order!$H$7/12),2)-U67-V67,2))</f>
        <v/>
      </c>
      <c r="X67" s="4">
        <f>MIN(Order!$I$8,ROUND(Z66*(1+Order!$H$8/12),2))</f>
        <v/>
      </c>
      <c r="Y67" s="4">
        <f>MAX(0,MIN(ROUND(Z66*(1+Order!$H$8/12),2)-X67,E67-(G67+J67+M67+P67+S67+V67)))</f>
        <v/>
      </c>
      <c r="Z67" s="4">
        <f>MAX(0,ROUND(ROUND(Z66*(1+Order!$H$8/12),2)-X67-Y67,2))</f>
        <v/>
      </c>
      <c r="AA67" s="4">
        <f>MIN(Order!$I$9,ROUND(AC66*(1+Order!$H$9/12),2))</f>
        <v/>
      </c>
      <c r="AB67" s="4">
        <f>MAX(0,MIN(ROUND(AC66*(1+Order!$H$9/12),2)-AA67,E67-(G67+J67+M67+P67+S67+V67+Y67)))</f>
        <v/>
      </c>
      <c r="AC67" s="4">
        <f>MAX(0,ROUND(ROUND(AC66*(1+Order!$H$9/12),2)-AA67-AB67,2))</f>
        <v/>
      </c>
      <c r="AD67" s="4">
        <f>MIN(Order!$I$10,ROUND(AF66*(1+Order!$H$10/12),2))</f>
        <v/>
      </c>
      <c r="AE67" s="4">
        <f>MAX(0,MIN(ROUND(AF66*(1+Order!$H$10/12),2)-AD67,E67-(G67+J67+M67+P67+S67+V67+Y67+AB67)))</f>
        <v/>
      </c>
      <c r="AF67" s="4">
        <f>MAX(0,ROUND(ROUND(AF66*(1+Order!$H$10/12),2)-AD67-AE67,2))</f>
        <v/>
      </c>
      <c r="AG67" s="4">
        <f>MIN(Order!$I$11,ROUND(AI66*(1+Order!$H$11/12),2))</f>
        <v/>
      </c>
      <c r="AH67" s="4">
        <f>MAX(0,MIN(ROUND(AI66*(1+Order!$H$11/12),2)-AG67,E67-(G67+J67+M67+P67+S67+V67+Y67+AB67+AE67)))</f>
        <v/>
      </c>
      <c r="AI67" s="4">
        <f>MAX(0,ROUND(ROUND(AI66*(1+Order!$H$11/12),2)-AG67-AH67,2))</f>
        <v/>
      </c>
    </row>
    <row r="68">
      <c r="A68" t="n">
        <v>65</v>
      </c>
      <c r="B68" s="16">
        <f>EDATE('Start here'!$B$7,A68-1)</f>
        <v/>
      </c>
      <c r="C68" s="4">
        <f>H68+K68+N68+Q68+T68+W68+Z68+AC68+AF68+AI68</f>
        <v/>
      </c>
      <c r="D68" s="4">
        <f>ROUND(H67*Order!$H$2/12,2)+ROUND(K67*Order!$H$3/12,2)+ROUND(N67*Order!$H$4/12,2)+ROUND(Q67*Order!$H$5/12,2)+ROUND(T67*Order!$H$6/12,2)+ROUND(W67*Order!$H$7/12,2)+ROUND(Z67*Order!$H$8/12,2)+ROUND(AC67*Order!$H$9/12,2)+ROUND(AF67*Order!$H$10/12,2)+ROUND(AI67*Order!$H$11/12,2)</f>
        <v/>
      </c>
      <c r="E68" s="4">
        <f>MAX(0,'Start here'!$B$6-(F68+I68+L68+O68+R68+U68+X68+AA68+AD68+AG68))</f>
        <v/>
      </c>
      <c r="F68" s="4">
        <f>MIN(Order!$I$2,ROUND(H67*(1+Order!$H$2/12),2))</f>
        <v/>
      </c>
      <c r="G68" s="4">
        <f>MAX(0,MIN(ROUND(H67*(1+Order!$H$2/12),2)-F68,E68-(0)))</f>
        <v/>
      </c>
      <c r="H68" s="4">
        <f>MAX(0,ROUND(ROUND(H67*(1+Order!$H$2/12),2)-F68-G68,2))</f>
        <v/>
      </c>
      <c r="I68" s="4">
        <f>MIN(Order!$I$3,ROUND(K67*(1+Order!$H$3/12),2))</f>
        <v/>
      </c>
      <c r="J68" s="4">
        <f>MAX(0,MIN(ROUND(K67*(1+Order!$H$3/12),2)-I68,E68-(G68)))</f>
        <v/>
      </c>
      <c r="K68" s="4">
        <f>MAX(0,ROUND(ROUND(K67*(1+Order!$H$3/12),2)-I68-J68,2))</f>
        <v/>
      </c>
      <c r="L68" s="4">
        <f>MIN(Order!$I$4,ROUND(N67*(1+Order!$H$4/12),2))</f>
        <v/>
      </c>
      <c r="M68" s="4">
        <f>MAX(0,MIN(ROUND(N67*(1+Order!$H$4/12),2)-L68,E68-(G68+J68)))</f>
        <v/>
      </c>
      <c r="N68" s="4">
        <f>MAX(0,ROUND(ROUND(N67*(1+Order!$H$4/12),2)-L68-M68,2))</f>
        <v/>
      </c>
      <c r="O68" s="4">
        <f>MIN(Order!$I$5,ROUND(Q67*(1+Order!$H$5/12),2))</f>
        <v/>
      </c>
      <c r="P68" s="4">
        <f>MAX(0,MIN(ROUND(Q67*(1+Order!$H$5/12),2)-O68,E68-(G68+J68+M68)))</f>
        <v/>
      </c>
      <c r="Q68" s="4">
        <f>MAX(0,ROUND(ROUND(Q67*(1+Order!$H$5/12),2)-O68-P68,2))</f>
        <v/>
      </c>
      <c r="R68" s="4">
        <f>MIN(Order!$I$6,ROUND(T67*(1+Order!$H$6/12),2))</f>
        <v/>
      </c>
      <c r="S68" s="4">
        <f>MAX(0,MIN(ROUND(T67*(1+Order!$H$6/12),2)-R68,E68-(G68+J68+M68+P68)))</f>
        <v/>
      </c>
      <c r="T68" s="4">
        <f>MAX(0,ROUND(ROUND(T67*(1+Order!$H$6/12),2)-R68-S68,2))</f>
        <v/>
      </c>
      <c r="U68" s="4">
        <f>MIN(Order!$I$7,ROUND(W67*(1+Order!$H$7/12),2))</f>
        <v/>
      </c>
      <c r="V68" s="4">
        <f>MAX(0,MIN(ROUND(W67*(1+Order!$H$7/12),2)-U68,E68-(G68+J68+M68+P68+S68)))</f>
        <v/>
      </c>
      <c r="W68" s="4">
        <f>MAX(0,ROUND(ROUND(W67*(1+Order!$H$7/12),2)-U68-V68,2))</f>
        <v/>
      </c>
      <c r="X68" s="4">
        <f>MIN(Order!$I$8,ROUND(Z67*(1+Order!$H$8/12),2))</f>
        <v/>
      </c>
      <c r="Y68" s="4">
        <f>MAX(0,MIN(ROUND(Z67*(1+Order!$H$8/12),2)-X68,E68-(G68+J68+M68+P68+S68+V68)))</f>
        <v/>
      </c>
      <c r="Z68" s="4">
        <f>MAX(0,ROUND(ROUND(Z67*(1+Order!$H$8/12),2)-X68-Y68,2))</f>
        <v/>
      </c>
      <c r="AA68" s="4">
        <f>MIN(Order!$I$9,ROUND(AC67*(1+Order!$H$9/12),2))</f>
        <v/>
      </c>
      <c r="AB68" s="4">
        <f>MAX(0,MIN(ROUND(AC67*(1+Order!$H$9/12),2)-AA68,E68-(G68+J68+M68+P68+S68+V68+Y68)))</f>
        <v/>
      </c>
      <c r="AC68" s="4">
        <f>MAX(0,ROUND(ROUND(AC67*(1+Order!$H$9/12),2)-AA68-AB68,2))</f>
        <v/>
      </c>
      <c r="AD68" s="4">
        <f>MIN(Order!$I$10,ROUND(AF67*(1+Order!$H$10/12),2))</f>
        <v/>
      </c>
      <c r="AE68" s="4">
        <f>MAX(0,MIN(ROUND(AF67*(1+Order!$H$10/12),2)-AD68,E68-(G68+J68+M68+P68+S68+V68+Y68+AB68)))</f>
        <v/>
      </c>
      <c r="AF68" s="4">
        <f>MAX(0,ROUND(ROUND(AF67*(1+Order!$H$10/12),2)-AD68-AE68,2))</f>
        <v/>
      </c>
      <c r="AG68" s="4">
        <f>MIN(Order!$I$11,ROUND(AI67*(1+Order!$H$11/12),2))</f>
        <v/>
      </c>
      <c r="AH68" s="4">
        <f>MAX(0,MIN(ROUND(AI67*(1+Order!$H$11/12),2)-AG68,E68-(G68+J68+M68+P68+S68+V68+Y68+AB68+AE68)))</f>
        <v/>
      </c>
      <c r="AI68" s="4">
        <f>MAX(0,ROUND(ROUND(AI67*(1+Order!$H$11/12),2)-AG68-AH68,2))</f>
        <v/>
      </c>
    </row>
    <row r="69">
      <c r="A69" t="n">
        <v>66</v>
      </c>
      <c r="B69" s="16">
        <f>EDATE('Start here'!$B$7,A69-1)</f>
        <v/>
      </c>
      <c r="C69" s="4">
        <f>H69+K69+N69+Q69+T69+W69+Z69+AC69+AF69+AI69</f>
        <v/>
      </c>
      <c r="D69" s="4">
        <f>ROUND(H68*Order!$H$2/12,2)+ROUND(K68*Order!$H$3/12,2)+ROUND(N68*Order!$H$4/12,2)+ROUND(Q68*Order!$H$5/12,2)+ROUND(T68*Order!$H$6/12,2)+ROUND(W68*Order!$H$7/12,2)+ROUND(Z68*Order!$H$8/12,2)+ROUND(AC68*Order!$H$9/12,2)+ROUND(AF68*Order!$H$10/12,2)+ROUND(AI68*Order!$H$11/12,2)</f>
        <v/>
      </c>
      <c r="E69" s="4">
        <f>MAX(0,'Start here'!$B$6-(F69+I69+L69+O69+R69+U69+X69+AA69+AD69+AG69))</f>
        <v/>
      </c>
      <c r="F69" s="4">
        <f>MIN(Order!$I$2,ROUND(H68*(1+Order!$H$2/12),2))</f>
        <v/>
      </c>
      <c r="G69" s="4">
        <f>MAX(0,MIN(ROUND(H68*(1+Order!$H$2/12),2)-F69,E69-(0)))</f>
        <v/>
      </c>
      <c r="H69" s="4">
        <f>MAX(0,ROUND(ROUND(H68*(1+Order!$H$2/12),2)-F69-G69,2))</f>
        <v/>
      </c>
      <c r="I69" s="4">
        <f>MIN(Order!$I$3,ROUND(K68*(1+Order!$H$3/12),2))</f>
        <v/>
      </c>
      <c r="J69" s="4">
        <f>MAX(0,MIN(ROUND(K68*(1+Order!$H$3/12),2)-I69,E69-(G69)))</f>
        <v/>
      </c>
      <c r="K69" s="4">
        <f>MAX(0,ROUND(ROUND(K68*(1+Order!$H$3/12),2)-I69-J69,2))</f>
        <v/>
      </c>
      <c r="L69" s="4">
        <f>MIN(Order!$I$4,ROUND(N68*(1+Order!$H$4/12),2))</f>
        <v/>
      </c>
      <c r="M69" s="4">
        <f>MAX(0,MIN(ROUND(N68*(1+Order!$H$4/12),2)-L69,E69-(G69+J69)))</f>
        <v/>
      </c>
      <c r="N69" s="4">
        <f>MAX(0,ROUND(ROUND(N68*(1+Order!$H$4/12),2)-L69-M69,2))</f>
        <v/>
      </c>
      <c r="O69" s="4">
        <f>MIN(Order!$I$5,ROUND(Q68*(1+Order!$H$5/12),2))</f>
        <v/>
      </c>
      <c r="P69" s="4">
        <f>MAX(0,MIN(ROUND(Q68*(1+Order!$H$5/12),2)-O69,E69-(G69+J69+M69)))</f>
        <v/>
      </c>
      <c r="Q69" s="4">
        <f>MAX(0,ROUND(ROUND(Q68*(1+Order!$H$5/12),2)-O69-P69,2))</f>
        <v/>
      </c>
      <c r="R69" s="4">
        <f>MIN(Order!$I$6,ROUND(T68*(1+Order!$H$6/12),2))</f>
        <v/>
      </c>
      <c r="S69" s="4">
        <f>MAX(0,MIN(ROUND(T68*(1+Order!$H$6/12),2)-R69,E69-(G69+J69+M69+P69)))</f>
        <v/>
      </c>
      <c r="T69" s="4">
        <f>MAX(0,ROUND(ROUND(T68*(1+Order!$H$6/12),2)-R69-S69,2))</f>
        <v/>
      </c>
      <c r="U69" s="4">
        <f>MIN(Order!$I$7,ROUND(W68*(1+Order!$H$7/12),2))</f>
        <v/>
      </c>
      <c r="V69" s="4">
        <f>MAX(0,MIN(ROUND(W68*(1+Order!$H$7/12),2)-U69,E69-(G69+J69+M69+P69+S69)))</f>
        <v/>
      </c>
      <c r="W69" s="4">
        <f>MAX(0,ROUND(ROUND(W68*(1+Order!$H$7/12),2)-U69-V69,2))</f>
        <v/>
      </c>
      <c r="X69" s="4">
        <f>MIN(Order!$I$8,ROUND(Z68*(1+Order!$H$8/12),2))</f>
        <v/>
      </c>
      <c r="Y69" s="4">
        <f>MAX(0,MIN(ROUND(Z68*(1+Order!$H$8/12),2)-X69,E69-(G69+J69+M69+P69+S69+V69)))</f>
        <v/>
      </c>
      <c r="Z69" s="4">
        <f>MAX(0,ROUND(ROUND(Z68*(1+Order!$H$8/12),2)-X69-Y69,2))</f>
        <v/>
      </c>
      <c r="AA69" s="4">
        <f>MIN(Order!$I$9,ROUND(AC68*(1+Order!$H$9/12),2))</f>
        <v/>
      </c>
      <c r="AB69" s="4">
        <f>MAX(0,MIN(ROUND(AC68*(1+Order!$H$9/12),2)-AA69,E69-(G69+J69+M69+P69+S69+V69+Y69)))</f>
        <v/>
      </c>
      <c r="AC69" s="4">
        <f>MAX(0,ROUND(ROUND(AC68*(1+Order!$H$9/12),2)-AA69-AB69,2))</f>
        <v/>
      </c>
      <c r="AD69" s="4">
        <f>MIN(Order!$I$10,ROUND(AF68*(1+Order!$H$10/12),2))</f>
        <v/>
      </c>
      <c r="AE69" s="4">
        <f>MAX(0,MIN(ROUND(AF68*(1+Order!$H$10/12),2)-AD69,E69-(G69+J69+M69+P69+S69+V69+Y69+AB69)))</f>
        <v/>
      </c>
      <c r="AF69" s="4">
        <f>MAX(0,ROUND(ROUND(AF68*(1+Order!$H$10/12),2)-AD69-AE69,2))</f>
        <v/>
      </c>
      <c r="AG69" s="4">
        <f>MIN(Order!$I$11,ROUND(AI68*(1+Order!$H$11/12),2))</f>
        <v/>
      </c>
      <c r="AH69" s="4">
        <f>MAX(0,MIN(ROUND(AI68*(1+Order!$H$11/12),2)-AG69,E69-(G69+J69+M69+P69+S69+V69+Y69+AB69+AE69)))</f>
        <v/>
      </c>
      <c r="AI69" s="4">
        <f>MAX(0,ROUND(ROUND(AI68*(1+Order!$H$11/12),2)-AG69-AH69,2))</f>
        <v/>
      </c>
    </row>
    <row r="70">
      <c r="A70" t="n">
        <v>67</v>
      </c>
      <c r="B70" s="16">
        <f>EDATE('Start here'!$B$7,A70-1)</f>
        <v/>
      </c>
      <c r="C70" s="4">
        <f>H70+K70+N70+Q70+T70+W70+Z70+AC70+AF70+AI70</f>
        <v/>
      </c>
      <c r="D70" s="4">
        <f>ROUND(H69*Order!$H$2/12,2)+ROUND(K69*Order!$H$3/12,2)+ROUND(N69*Order!$H$4/12,2)+ROUND(Q69*Order!$H$5/12,2)+ROUND(T69*Order!$H$6/12,2)+ROUND(W69*Order!$H$7/12,2)+ROUND(Z69*Order!$H$8/12,2)+ROUND(AC69*Order!$H$9/12,2)+ROUND(AF69*Order!$H$10/12,2)+ROUND(AI69*Order!$H$11/12,2)</f>
        <v/>
      </c>
      <c r="E70" s="4">
        <f>MAX(0,'Start here'!$B$6-(F70+I70+L70+O70+R70+U70+X70+AA70+AD70+AG70))</f>
        <v/>
      </c>
      <c r="F70" s="4">
        <f>MIN(Order!$I$2,ROUND(H69*(1+Order!$H$2/12),2))</f>
        <v/>
      </c>
      <c r="G70" s="4">
        <f>MAX(0,MIN(ROUND(H69*(1+Order!$H$2/12),2)-F70,E70-(0)))</f>
        <v/>
      </c>
      <c r="H70" s="4">
        <f>MAX(0,ROUND(ROUND(H69*(1+Order!$H$2/12),2)-F70-G70,2))</f>
        <v/>
      </c>
      <c r="I70" s="4">
        <f>MIN(Order!$I$3,ROUND(K69*(1+Order!$H$3/12),2))</f>
        <v/>
      </c>
      <c r="J70" s="4">
        <f>MAX(0,MIN(ROUND(K69*(1+Order!$H$3/12),2)-I70,E70-(G70)))</f>
        <v/>
      </c>
      <c r="K70" s="4">
        <f>MAX(0,ROUND(ROUND(K69*(1+Order!$H$3/12),2)-I70-J70,2))</f>
        <v/>
      </c>
      <c r="L70" s="4">
        <f>MIN(Order!$I$4,ROUND(N69*(1+Order!$H$4/12),2))</f>
        <v/>
      </c>
      <c r="M70" s="4">
        <f>MAX(0,MIN(ROUND(N69*(1+Order!$H$4/12),2)-L70,E70-(G70+J70)))</f>
        <v/>
      </c>
      <c r="N70" s="4">
        <f>MAX(0,ROUND(ROUND(N69*(1+Order!$H$4/12),2)-L70-M70,2))</f>
        <v/>
      </c>
      <c r="O70" s="4">
        <f>MIN(Order!$I$5,ROUND(Q69*(1+Order!$H$5/12),2))</f>
        <v/>
      </c>
      <c r="P70" s="4">
        <f>MAX(0,MIN(ROUND(Q69*(1+Order!$H$5/12),2)-O70,E70-(G70+J70+M70)))</f>
        <v/>
      </c>
      <c r="Q70" s="4">
        <f>MAX(0,ROUND(ROUND(Q69*(1+Order!$H$5/12),2)-O70-P70,2))</f>
        <v/>
      </c>
      <c r="R70" s="4">
        <f>MIN(Order!$I$6,ROUND(T69*(1+Order!$H$6/12),2))</f>
        <v/>
      </c>
      <c r="S70" s="4">
        <f>MAX(0,MIN(ROUND(T69*(1+Order!$H$6/12),2)-R70,E70-(G70+J70+M70+P70)))</f>
        <v/>
      </c>
      <c r="T70" s="4">
        <f>MAX(0,ROUND(ROUND(T69*(1+Order!$H$6/12),2)-R70-S70,2))</f>
        <v/>
      </c>
      <c r="U70" s="4">
        <f>MIN(Order!$I$7,ROUND(W69*(1+Order!$H$7/12),2))</f>
        <v/>
      </c>
      <c r="V70" s="4">
        <f>MAX(0,MIN(ROUND(W69*(1+Order!$H$7/12),2)-U70,E70-(G70+J70+M70+P70+S70)))</f>
        <v/>
      </c>
      <c r="W70" s="4">
        <f>MAX(0,ROUND(ROUND(W69*(1+Order!$H$7/12),2)-U70-V70,2))</f>
        <v/>
      </c>
      <c r="X70" s="4">
        <f>MIN(Order!$I$8,ROUND(Z69*(1+Order!$H$8/12),2))</f>
        <v/>
      </c>
      <c r="Y70" s="4">
        <f>MAX(0,MIN(ROUND(Z69*(1+Order!$H$8/12),2)-X70,E70-(G70+J70+M70+P70+S70+V70)))</f>
        <v/>
      </c>
      <c r="Z70" s="4">
        <f>MAX(0,ROUND(ROUND(Z69*(1+Order!$H$8/12),2)-X70-Y70,2))</f>
        <v/>
      </c>
      <c r="AA70" s="4">
        <f>MIN(Order!$I$9,ROUND(AC69*(1+Order!$H$9/12),2))</f>
        <v/>
      </c>
      <c r="AB70" s="4">
        <f>MAX(0,MIN(ROUND(AC69*(1+Order!$H$9/12),2)-AA70,E70-(G70+J70+M70+P70+S70+V70+Y70)))</f>
        <v/>
      </c>
      <c r="AC70" s="4">
        <f>MAX(0,ROUND(ROUND(AC69*(1+Order!$H$9/12),2)-AA70-AB70,2))</f>
        <v/>
      </c>
      <c r="AD70" s="4">
        <f>MIN(Order!$I$10,ROUND(AF69*(1+Order!$H$10/12),2))</f>
        <v/>
      </c>
      <c r="AE70" s="4">
        <f>MAX(0,MIN(ROUND(AF69*(1+Order!$H$10/12),2)-AD70,E70-(G70+J70+M70+P70+S70+V70+Y70+AB70)))</f>
        <v/>
      </c>
      <c r="AF70" s="4">
        <f>MAX(0,ROUND(ROUND(AF69*(1+Order!$H$10/12),2)-AD70-AE70,2))</f>
        <v/>
      </c>
      <c r="AG70" s="4">
        <f>MIN(Order!$I$11,ROUND(AI69*(1+Order!$H$11/12),2))</f>
        <v/>
      </c>
      <c r="AH70" s="4">
        <f>MAX(0,MIN(ROUND(AI69*(1+Order!$H$11/12),2)-AG70,E70-(G70+J70+M70+P70+S70+V70+Y70+AB70+AE70)))</f>
        <v/>
      </c>
      <c r="AI70" s="4">
        <f>MAX(0,ROUND(ROUND(AI69*(1+Order!$H$11/12),2)-AG70-AH70,2))</f>
        <v/>
      </c>
    </row>
    <row r="71">
      <c r="A71" t="n">
        <v>68</v>
      </c>
      <c r="B71" s="16">
        <f>EDATE('Start here'!$B$7,A71-1)</f>
        <v/>
      </c>
      <c r="C71" s="4">
        <f>H71+K71+N71+Q71+T71+W71+Z71+AC71+AF71+AI71</f>
        <v/>
      </c>
      <c r="D71" s="4">
        <f>ROUND(H70*Order!$H$2/12,2)+ROUND(K70*Order!$H$3/12,2)+ROUND(N70*Order!$H$4/12,2)+ROUND(Q70*Order!$H$5/12,2)+ROUND(T70*Order!$H$6/12,2)+ROUND(W70*Order!$H$7/12,2)+ROUND(Z70*Order!$H$8/12,2)+ROUND(AC70*Order!$H$9/12,2)+ROUND(AF70*Order!$H$10/12,2)+ROUND(AI70*Order!$H$11/12,2)</f>
        <v/>
      </c>
      <c r="E71" s="4">
        <f>MAX(0,'Start here'!$B$6-(F71+I71+L71+O71+R71+U71+X71+AA71+AD71+AG71))</f>
        <v/>
      </c>
      <c r="F71" s="4">
        <f>MIN(Order!$I$2,ROUND(H70*(1+Order!$H$2/12),2))</f>
        <v/>
      </c>
      <c r="G71" s="4">
        <f>MAX(0,MIN(ROUND(H70*(1+Order!$H$2/12),2)-F71,E71-(0)))</f>
        <v/>
      </c>
      <c r="H71" s="4">
        <f>MAX(0,ROUND(ROUND(H70*(1+Order!$H$2/12),2)-F71-G71,2))</f>
        <v/>
      </c>
      <c r="I71" s="4">
        <f>MIN(Order!$I$3,ROUND(K70*(1+Order!$H$3/12),2))</f>
        <v/>
      </c>
      <c r="J71" s="4">
        <f>MAX(0,MIN(ROUND(K70*(1+Order!$H$3/12),2)-I71,E71-(G71)))</f>
        <v/>
      </c>
      <c r="K71" s="4">
        <f>MAX(0,ROUND(ROUND(K70*(1+Order!$H$3/12),2)-I71-J71,2))</f>
        <v/>
      </c>
      <c r="L71" s="4">
        <f>MIN(Order!$I$4,ROUND(N70*(1+Order!$H$4/12),2))</f>
        <v/>
      </c>
      <c r="M71" s="4">
        <f>MAX(0,MIN(ROUND(N70*(1+Order!$H$4/12),2)-L71,E71-(G71+J71)))</f>
        <v/>
      </c>
      <c r="N71" s="4">
        <f>MAX(0,ROUND(ROUND(N70*(1+Order!$H$4/12),2)-L71-M71,2))</f>
        <v/>
      </c>
      <c r="O71" s="4">
        <f>MIN(Order!$I$5,ROUND(Q70*(1+Order!$H$5/12),2))</f>
        <v/>
      </c>
      <c r="P71" s="4">
        <f>MAX(0,MIN(ROUND(Q70*(1+Order!$H$5/12),2)-O71,E71-(G71+J71+M71)))</f>
        <v/>
      </c>
      <c r="Q71" s="4">
        <f>MAX(0,ROUND(ROUND(Q70*(1+Order!$H$5/12),2)-O71-P71,2))</f>
        <v/>
      </c>
      <c r="R71" s="4">
        <f>MIN(Order!$I$6,ROUND(T70*(1+Order!$H$6/12),2))</f>
        <v/>
      </c>
      <c r="S71" s="4">
        <f>MAX(0,MIN(ROUND(T70*(1+Order!$H$6/12),2)-R71,E71-(G71+J71+M71+P71)))</f>
        <v/>
      </c>
      <c r="T71" s="4">
        <f>MAX(0,ROUND(ROUND(T70*(1+Order!$H$6/12),2)-R71-S71,2))</f>
        <v/>
      </c>
      <c r="U71" s="4">
        <f>MIN(Order!$I$7,ROUND(W70*(1+Order!$H$7/12),2))</f>
        <v/>
      </c>
      <c r="V71" s="4">
        <f>MAX(0,MIN(ROUND(W70*(1+Order!$H$7/12),2)-U71,E71-(G71+J71+M71+P71+S71)))</f>
        <v/>
      </c>
      <c r="W71" s="4">
        <f>MAX(0,ROUND(ROUND(W70*(1+Order!$H$7/12),2)-U71-V71,2))</f>
        <v/>
      </c>
      <c r="X71" s="4">
        <f>MIN(Order!$I$8,ROUND(Z70*(1+Order!$H$8/12),2))</f>
        <v/>
      </c>
      <c r="Y71" s="4">
        <f>MAX(0,MIN(ROUND(Z70*(1+Order!$H$8/12),2)-X71,E71-(G71+J71+M71+P71+S71+V71)))</f>
        <v/>
      </c>
      <c r="Z71" s="4">
        <f>MAX(0,ROUND(ROUND(Z70*(1+Order!$H$8/12),2)-X71-Y71,2))</f>
        <v/>
      </c>
      <c r="AA71" s="4">
        <f>MIN(Order!$I$9,ROUND(AC70*(1+Order!$H$9/12),2))</f>
        <v/>
      </c>
      <c r="AB71" s="4">
        <f>MAX(0,MIN(ROUND(AC70*(1+Order!$H$9/12),2)-AA71,E71-(G71+J71+M71+P71+S71+V71+Y71)))</f>
        <v/>
      </c>
      <c r="AC71" s="4">
        <f>MAX(0,ROUND(ROUND(AC70*(1+Order!$H$9/12),2)-AA71-AB71,2))</f>
        <v/>
      </c>
      <c r="AD71" s="4">
        <f>MIN(Order!$I$10,ROUND(AF70*(1+Order!$H$10/12),2))</f>
        <v/>
      </c>
      <c r="AE71" s="4">
        <f>MAX(0,MIN(ROUND(AF70*(1+Order!$H$10/12),2)-AD71,E71-(G71+J71+M71+P71+S71+V71+Y71+AB71)))</f>
        <v/>
      </c>
      <c r="AF71" s="4">
        <f>MAX(0,ROUND(ROUND(AF70*(1+Order!$H$10/12),2)-AD71-AE71,2))</f>
        <v/>
      </c>
      <c r="AG71" s="4">
        <f>MIN(Order!$I$11,ROUND(AI70*(1+Order!$H$11/12),2))</f>
        <v/>
      </c>
      <c r="AH71" s="4">
        <f>MAX(0,MIN(ROUND(AI70*(1+Order!$H$11/12),2)-AG71,E71-(G71+J71+M71+P71+S71+V71+Y71+AB71+AE71)))</f>
        <v/>
      </c>
      <c r="AI71" s="4">
        <f>MAX(0,ROUND(ROUND(AI70*(1+Order!$H$11/12),2)-AG71-AH71,2))</f>
        <v/>
      </c>
    </row>
    <row r="72">
      <c r="A72" t="n">
        <v>69</v>
      </c>
      <c r="B72" s="16">
        <f>EDATE('Start here'!$B$7,A72-1)</f>
        <v/>
      </c>
      <c r="C72" s="4">
        <f>H72+K72+N72+Q72+T72+W72+Z72+AC72+AF72+AI72</f>
        <v/>
      </c>
      <c r="D72" s="4">
        <f>ROUND(H71*Order!$H$2/12,2)+ROUND(K71*Order!$H$3/12,2)+ROUND(N71*Order!$H$4/12,2)+ROUND(Q71*Order!$H$5/12,2)+ROUND(T71*Order!$H$6/12,2)+ROUND(W71*Order!$H$7/12,2)+ROUND(Z71*Order!$H$8/12,2)+ROUND(AC71*Order!$H$9/12,2)+ROUND(AF71*Order!$H$10/12,2)+ROUND(AI71*Order!$H$11/12,2)</f>
        <v/>
      </c>
      <c r="E72" s="4">
        <f>MAX(0,'Start here'!$B$6-(F72+I72+L72+O72+R72+U72+X72+AA72+AD72+AG72))</f>
        <v/>
      </c>
      <c r="F72" s="4">
        <f>MIN(Order!$I$2,ROUND(H71*(1+Order!$H$2/12),2))</f>
        <v/>
      </c>
      <c r="G72" s="4">
        <f>MAX(0,MIN(ROUND(H71*(1+Order!$H$2/12),2)-F72,E72-(0)))</f>
        <v/>
      </c>
      <c r="H72" s="4">
        <f>MAX(0,ROUND(ROUND(H71*(1+Order!$H$2/12),2)-F72-G72,2))</f>
        <v/>
      </c>
      <c r="I72" s="4">
        <f>MIN(Order!$I$3,ROUND(K71*(1+Order!$H$3/12),2))</f>
        <v/>
      </c>
      <c r="J72" s="4">
        <f>MAX(0,MIN(ROUND(K71*(1+Order!$H$3/12),2)-I72,E72-(G72)))</f>
        <v/>
      </c>
      <c r="K72" s="4">
        <f>MAX(0,ROUND(ROUND(K71*(1+Order!$H$3/12),2)-I72-J72,2))</f>
        <v/>
      </c>
      <c r="L72" s="4">
        <f>MIN(Order!$I$4,ROUND(N71*(1+Order!$H$4/12),2))</f>
        <v/>
      </c>
      <c r="M72" s="4">
        <f>MAX(0,MIN(ROUND(N71*(1+Order!$H$4/12),2)-L72,E72-(G72+J72)))</f>
        <v/>
      </c>
      <c r="N72" s="4">
        <f>MAX(0,ROUND(ROUND(N71*(1+Order!$H$4/12),2)-L72-M72,2))</f>
        <v/>
      </c>
      <c r="O72" s="4">
        <f>MIN(Order!$I$5,ROUND(Q71*(1+Order!$H$5/12),2))</f>
        <v/>
      </c>
      <c r="P72" s="4">
        <f>MAX(0,MIN(ROUND(Q71*(1+Order!$H$5/12),2)-O72,E72-(G72+J72+M72)))</f>
        <v/>
      </c>
      <c r="Q72" s="4">
        <f>MAX(0,ROUND(ROUND(Q71*(1+Order!$H$5/12),2)-O72-P72,2))</f>
        <v/>
      </c>
      <c r="R72" s="4">
        <f>MIN(Order!$I$6,ROUND(T71*(1+Order!$H$6/12),2))</f>
        <v/>
      </c>
      <c r="S72" s="4">
        <f>MAX(0,MIN(ROUND(T71*(1+Order!$H$6/12),2)-R72,E72-(G72+J72+M72+P72)))</f>
        <v/>
      </c>
      <c r="T72" s="4">
        <f>MAX(0,ROUND(ROUND(T71*(1+Order!$H$6/12),2)-R72-S72,2))</f>
        <v/>
      </c>
      <c r="U72" s="4">
        <f>MIN(Order!$I$7,ROUND(W71*(1+Order!$H$7/12),2))</f>
        <v/>
      </c>
      <c r="V72" s="4">
        <f>MAX(0,MIN(ROUND(W71*(1+Order!$H$7/12),2)-U72,E72-(G72+J72+M72+P72+S72)))</f>
        <v/>
      </c>
      <c r="W72" s="4">
        <f>MAX(0,ROUND(ROUND(W71*(1+Order!$H$7/12),2)-U72-V72,2))</f>
        <v/>
      </c>
      <c r="X72" s="4">
        <f>MIN(Order!$I$8,ROUND(Z71*(1+Order!$H$8/12),2))</f>
        <v/>
      </c>
      <c r="Y72" s="4">
        <f>MAX(0,MIN(ROUND(Z71*(1+Order!$H$8/12),2)-X72,E72-(G72+J72+M72+P72+S72+V72)))</f>
        <v/>
      </c>
      <c r="Z72" s="4">
        <f>MAX(0,ROUND(ROUND(Z71*(1+Order!$H$8/12),2)-X72-Y72,2))</f>
        <v/>
      </c>
      <c r="AA72" s="4">
        <f>MIN(Order!$I$9,ROUND(AC71*(1+Order!$H$9/12),2))</f>
        <v/>
      </c>
      <c r="AB72" s="4">
        <f>MAX(0,MIN(ROUND(AC71*(1+Order!$H$9/12),2)-AA72,E72-(G72+J72+M72+P72+S72+V72+Y72)))</f>
        <v/>
      </c>
      <c r="AC72" s="4">
        <f>MAX(0,ROUND(ROUND(AC71*(1+Order!$H$9/12),2)-AA72-AB72,2))</f>
        <v/>
      </c>
      <c r="AD72" s="4">
        <f>MIN(Order!$I$10,ROUND(AF71*(1+Order!$H$10/12),2))</f>
        <v/>
      </c>
      <c r="AE72" s="4">
        <f>MAX(0,MIN(ROUND(AF71*(1+Order!$H$10/12),2)-AD72,E72-(G72+J72+M72+P72+S72+V72+Y72+AB72)))</f>
        <v/>
      </c>
      <c r="AF72" s="4">
        <f>MAX(0,ROUND(ROUND(AF71*(1+Order!$H$10/12),2)-AD72-AE72,2))</f>
        <v/>
      </c>
      <c r="AG72" s="4">
        <f>MIN(Order!$I$11,ROUND(AI71*(1+Order!$H$11/12),2))</f>
        <v/>
      </c>
      <c r="AH72" s="4">
        <f>MAX(0,MIN(ROUND(AI71*(1+Order!$H$11/12),2)-AG72,E72-(G72+J72+M72+P72+S72+V72+Y72+AB72+AE72)))</f>
        <v/>
      </c>
      <c r="AI72" s="4">
        <f>MAX(0,ROUND(ROUND(AI71*(1+Order!$H$11/12),2)-AG72-AH72,2))</f>
        <v/>
      </c>
    </row>
    <row r="73">
      <c r="A73" t="n">
        <v>70</v>
      </c>
      <c r="B73" s="16">
        <f>EDATE('Start here'!$B$7,A73-1)</f>
        <v/>
      </c>
      <c r="C73" s="4">
        <f>H73+K73+N73+Q73+T73+W73+Z73+AC73+AF73+AI73</f>
        <v/>
      </c>
      <c r="D73" s="4">
        <f>ROUND(H72*Order!$H$2/12,2)+ROUND(K72*Order!$H$3/12,2)+ROUND(N72*Order!$H$4/12,2)+ROUND(Q72*Order!$H$5/12,2)+ROUND(T72*Order!$H$6/12,2)+ROUND(W72*Order!$H$7/12,2)+ROUND(Z72*Order!$H$8/12,2)+ROUND(AC72*Order!$H$9/12,2)+ROUND(AF72*Order!$H$10/12,2)+ROUND(AI72*Order!$H$11/12,2)</f>
        <v/>
      </c>
      <c r="E73" s="4">
        <f>MAX(0,'Start here'!$B$6-(F73+I73+L73+O73+R73+U73+X73+AA73+AD73+AG73))</f>
        <v/>
      </c>
      <c r="F73" s="4">
        <f>MIN(Order!$I$2,ROUND(H72*(1+Order!$H$2/12),2))</f>
        <v/>
      </c>
      <c r="G73" s="4">
        <f>MAX(0,MIN(ROUND(H72*(1+Order!$H$2/12),2)-F73,E73-(0)))</f>
        <v/>
      </c>
      <c r="H73" s="4">
        <f>MAX(0,ROUND(ROUND(H72*(1+Order!$H$2/12),2)-F73-G73,2))</f>
        <v/>
      </c>
      <c r="I73" s="4">
        <f>MIN(Order!$I$3,ROUND(K72*(1+Order!$H$3/12),2))</f>
        <v/>
      </c>
      <c r="J73" s="4">
        <f>MAX(0,MIN(ROUND(K72*(1+Order!$H$3/12),2)-I73,E73-(G73)))</f>
        <v/>
      </c>
      <c r="K73" s="4">
        <f>MAX(0,ROUND(ROUND(K72*(1+Order!$H$3/12),2)-I73-J73,2))</f>
        <v/>
      </c>
      <c r="L73" s="4">
        <f>MIN(Order!$I$4,ROUND(N72*(1+Order!$H$4/12),2))</f>
        <v/>
      </c>
      <c r="M73" s="4">
        <f>MAX(0,MIN(ROUND(N72*(1+Order!$H$4/12),2)-L73,E73-(G73+J73)))</f>
        <v/>
      </c>
      <c r="N73" s="4">
        <f>MAX(0,ROUND(ROUND(N72*(1+Order!$H$4/12),2)-L73-M73,2))</f>
        <v/>
      </c>
      <c r="O73" s="4">
        <f>MIN(Order!$I$5,ROUND(Q72*(1+Order!$H$5/12),2))</f>
        <v/>
      </c>
      <c r="P73" s="4">
        <f>MAX(0,MIN(ROUND(Q72*(1+Order!$H$5/12),2)-O73,E73-(G73+J73+M73)))</f>
        <v/>
      </c>
      <c r="Q73" s="4">
        <f>MAX(0,ROUND(ROUND(Q72*(1+Order!$H$5/12),2)-O73-P73,2))</f>
        <v/>
      </c>
      <c r="R73" s="4">
        <f>MIN(Order!$I$6,ROUND(T72*(1+Order!$H$6/12),2))</f>
        <v/>
      </c>
      <c r="S73" s="4">
        <f>MAX(0,MIN(ROUND(T72*(1+Order!$H$6/12),2)-R73,E73-(G73+J73+M73+P73)))</f>
        <v/>
      </c>
      <c r="T73" s="4">
        <f>MAX(0,ROUND(ROUND(T72*(1+Order!$H$6/12),2)-R73-S73,2))</f>
        <v/>
      </c>
      <c r="U73" s="4">
        <f>MIN(Order!$I$7,ROUND(W72*(1+Order!$H$7/12),2))</f>
        <v/>
      </c>
      <c r="V73" s="4">
        <f>MAX(0,MIN(ROUND(W72*(1+Order!$H$7/12),2)-U73,E73-(G73+J73+M73+P73+S73)))</f>
        <v/>
      </c>
      <c r="W73" s="4">
        <f>MAX(0,ROUND(ROUND(W72*(1+Order!$H$7/12),2)-U73-V73,2))</f>
        <v/>
      </c>
      <c r="X73" s="4">
        <f>MIN(Order!$I$8,ROUND(Z72*(1+Order!$H$8/12),2))</f>
        <v/>
      </c>
      <c r="Y73" s="4">
        <f>MAX(0,MIN(ROUND(Z72*(1+Order!$H$8/12),2)-X73,E73-(G73+J73+M73+P73+S73+V73)))</f>
        <v/>
      </c>
      <c r="Z73" s="4">
        <f>MAX(0,ROUND(ROUND(Z72*(1+Order!$H$8/12),2)-X73-Y73,2))</f>
        <v/>
      </c>
      <c r="AA73" s="4">
        <f>MIN(Order!$I$9,ROUND(AC72*(1+Order!$H$9/12),2))</f>
        <v/>
      </c>
      <c r="AB73" s="4">
        <f>MAX(0,MIN(ROUND(AC72*(1+Order!$H$9/12),2)-AA73,E73-(G73+J73+M73+P73+S73+V73+Y73)))</f>
        <v/>
      </c>
      <c r="AC73" s="4">
        <f>MAX(0,ROUND(ROUND(AC72*(1+Order!$H$9/12),2)-AA73-AB73,2))</f>
        <v/>
      </c>
      <c r="AD73" s="4">
        <f>MIN(Order!$I$10,ROUND(AF72*(1+Order!$H$10/12),2))</f>
        <v/>
      </c>
      <c r="AE73" s="4">
        <f>MAX(0,MIN(ROUND(AF72*(1+Order!$H$10/12),2)-AD73,E73-(G73+J73+M73+P73+S73+V73+Y73+AB73)))</f>
        <v/>
      </c>
      <c r="AF73" s="4">
        <f>MAX(0,ROUND(ROUND(AF72*(1+Order!$H$10/12),2)-AD73-AE73,2))</f>
        <v/>
      </c>
      <c r="AG73" s="4">
        <f>MIN(Order!$I$11,ROUND(AI72*(1+Order!$H$11/12),2))</f>
        <v/>
      </c>
      <c r="AH73" s="4">
        <f>MAX(0,MIN(ROUND(AI72*(1+Order!$H$11/12),2)-AG73,E73-(G73+J73+M73+P73+S73+V73+Y73+AB73+AE73)))</f>
        <v/>
      </c>
      <c r="AI73" s="4">
        <f>MAX(0,ROUND(ROUND(AI72*(1+Order!$H$11/12),2)-AG73-AH73,2))</f>
        <v/>
      </c>
    </row>
    <row r="74">
      <c r="A74" t="n">
        <v>71</v>
      </c>
      <c r="B74" s="16">
        <f>EDATE('Start here'!$B$7,A74-1)</f>
        <v/>
      </c>
      <c r="C74" s="4">
        <f>H74+K74+N74+Q74+T74+W74+Z74+AC74+AF74+AI74</f>
        <v/>
      </c>
      <c r="D74" s="4">
        <f>ROUND(H73*Order!$H$2/12,2)+ROUND(K73*Order!$H$3/12,2)+ROUND(N73*Order!$H$4/12,2)+ROUND(Q73*Order!$H$5/12,2)+ROUND(T73*Order!$H$6/12,2)+ROUND(W73*Order!$H$7/12,2)+ROUND(Z73*Order!$H$8/12,2)+ROUND(AC73*Order!$H$9/12,2)+ROUND(AF73*Order!$H$10/12,2)+ROUND(AI73*Order!$H$11/12,2)</f>
        <v/>
      </c>
      <c r="E74" s="4">
        <f>MAX(0,'Start here'!$B$6-(F74+I74+L74+O74+R74+U74+X74+AA74+AD74+AG74))</f>
        <v/>
      </c>
      <c r="F74" s="4">
        <f>MIN(Order!$I$2,ROUND(H73*(1+Order!$H$2/12),2))</f>
        <v/>
      </c>
      <c r="G74" s="4">
        <f>MAX(0,MIN(ROUND(H73*(1+Order!$H$2/12),2)-F74,E74-(0)))</f>
        <v/>
      </c>
      <c r="H74" s="4">
        <f>MAX(0,ROUND(ROUND(H73*(1+Order!$H$2/12),2)-F74-G74,2))</f>
        <v/>
      </c>
      <c r="I74" s="4">
        <f>MIN(Order!$I$3,ROUND(K73*(1+Order!$H$3/12),2))</f>
        <v/>
      </c>
      <c r="J74" s="4">
        <f>MAX(0,MIN(ROUND(K73*(1+Order!$H$3/12),2)-I74,E74-(G74)))</f>
        <v/>
      </c>
      <c r="K74" s="4">
        <f>MAX(0,ROUND(ROUND(K73*(1+Order!$H$3/12),2)-I74-J74,2))</f>
        <v/>
      </c>
      <c r="L74" s="4">
        <f>MIN(Order!$I$4,ROUND(N73*(1+Order!$H$4/12),2))</f>
        <v/>
      </c>
      <c r="M74" s="4">
        <f>MAX(0,MIN(ROUND(N73*(1+Order!$H$4/12),2)-L74,E74-(G74+J74)))</f>
        <v/>
      </c>
      <c r="N74" s="4">
        <f>MAX(0,ROUND(ROUND(N73*(1+Order!$H$4/12),2)-L74-M74,2))</f>
        <v/>
      </c>
      <c r="O74" s="4">
        <f>MIN(Order!$I$5,ROUND(Q73*(1+Order!$H$5/12),2))</f>
        <v/>
      </c>
      <c r="P74" s="4">
        <f>MAX(0,MIN(ROUND(Q73*(1+Order!$H$5/12),2)-O74,E74-(G74+J74+M74)))</f>
        <v/>
      </c>
      <c r="Q74" s="4">
        <f>MAX(0,ROUND(ROUND(Q73*(1+Order!$H$5/12),2)-O74-P74,2))</f>
        <v/>
      </c>
      <c r="R74" s="4">
        <f>MIN(Order!$I$6,ROUND(T73*(1+Order!$H$6/12),2))</f>
        <v/>
      </c>
      <c r="S74" s="4">
        <f>MAX(0,MIN(ROUND(T73*(1+Order!$H$6/12),2)-R74,E74-(G74+J74+M74+P74)))</f>
        <v/>
      </c>
      <c r="T74" s="4">
        <f>MAX(0,ROUND(ROUND(T73*(1+Order!$H$6/12),2)-R74-S74,2))</f>
        <v/>
      </c>
      <c r="U74" s="4">
        <f>MIN(Order!$I$7,ROUND(W73*(1+Order!$H$7/12),2))</f>
        <v/>
      </c>
      <c r="V74" s="4">
        <f>MAX(0,MIN(ROUND(W73*(1+Order!$H$7/12),2)-U74,E74-(G74+J74+M74+P74+S74)))</f>
        <v/>
      </c>
      <c r="W74" s="4">
        <f>MAX(0,ROUND(ROUND(W73*(1+Order!$H$7/12),2)-U74-V74,2))</f>
        <v/>
      </c>
      <c r="X74" s="4">
        <f>MIN(Order!$I$8,ROUND(Z73*(1+Order!$H$8/12),2))</f>
        <v/>
      </c>
      <c r="Y74" s="4">
        <f>MAX(0,MIN(ROUND(Z73*(1+Order!$H$8/12),2)-X74,E74-(G74+J74+M74+P74+S74+V74)))</f>
        <v/>
      </c>
      <c r="Z74" s="4">
        <f>MAX(0,ROUND(ROUND(Z73*(1+Order!$H$8/12),2)-X74-Y74,2))</f>
        <v/>
      </c>
      <c r="AA74" s="4">
        <f>MIN(Order!$I$9,ROUND(AC73*(1+Order!$H$9/12),2))</f>
        <v/>
      </c>
      <c r="AB74" s="4">
        <f>MAX(0,MIN(ROUND(AC73*(1+Order!$H$9/12),2)-AA74,E74-(G74+J74+M74+P74+S74+V74+Y74)))</f>
        <v/>
      </c>
      <c r="AC74" s="4">
        <f>MAX(0,ROUND(ROUND(AC73*(1+Order!$H$9/12),2)-AA74-AB74,2))</f>
        <v/>
      </c>
      <c r="AD74" s="4">
        <f>MIN(Order!$I$10,ROUND(AF73*(1+Order!$H$10/12),2))</f>
        <v/>
      </c>
      <c r="AE74" s="4">
        <f>MAX(0,MIN(ROUND(AF73*(1+Order!$H$10/12),2)-AD74,E74-(G74+J74+M74+P74+S74+V74+Y74+AB74)))</f>
        <v/>
      </c>
      <c r="AF74" s="4">
        <f>MAX(0,ROUND(ROUND(AF73*(1+Order!$H$10/12),2)-AD74-AE74,2))</f>
        <v/>
      </c>
      <c r="AG74" s="4">
        <f>MIN(Order!$I$11,ROUND(AI73*(1+Order!$H$11/12),2))</f>
        <v/>
      </c>
      <c r="AH74" s="4">
        <f>MAX(0,MIN(ROUND(AI73*(1+Order!$H$11/12),2)-AG74,E74-(G74+J74+M74+P74+S74+V74+Y74+AB74+AE74)))</f>
        <v/>
      </c>
      <c r="AI74" s="4">
        <f>MAX(0,ROUND(ROUND(AI73*(1+Order!$H$11/12),2)-AG74-AH74,2))</f>
        <v/>
      </c>
    </row>
    <row r="75">
      <c r="A75" t="n">
        <v>72</v>
      </c>
      <c r="B75" s="16">
        <f>EDATE('Start here'!$B$7,A75-1)</f>
        <v/>
      </c>
      <c r="C75" s="4">
        <f>H75+K75+N75+Q75+T75+W75+Z75+AC75+AF75+AI75</f>
        <v/>
      </c>
      <c r="D75" s="4">
        <f>ROUND(H74*Order!$H$2/12,2)+ROUND(K74*Order!$H$3/12,2)+ROUND(N74*Order!$H$4/12,2)+ROUND(Q74*Order!$H$5/12,2)+ROUND(T74*Order!$H$6/12,2)+ROUND(W74*Order!$H$7/12,2)+ROUND(Z74*Order!$H$8/12,2)+ROUND(AC74*Order!$H$9/12,2)+ROUND(AF74*Order!$H$10/12,2)+ROUND(AI74*Order!$H$11/12,2)</f>
        <v/>
      </c>
      <c r="E75" s="4">
        <f>MAX(0,'Start here'!$B$6-(F75+I75+L75+O75+R75+U75+X75+AA75+AD75+AG75))</f>
        <v/>
      </c>
      <c r="F75" s="4">
        <f>MIN(Order!$I$2,ROUND(H74*(1+Order!$H$2/12),2))</f>
        <v/>
      </c>
      <c r="G75" s="4">
        <f>MAX(0,MIN(ROUND(H74*(1+Order!$H$2/12),2)-F75,E75-(0)))</f>
        <v/>
      </c>
      <c r="H75" s="4">
        <f>MAX(0,ROUND(ROUND(H74*(1+Order!$H$2/12),2)-F75-G75,2))</f>
        <v/>
      </c>
      <c r="I75" s="4">
        <f>MIN(Order!$I$3,ROUND(K74*(1+Order!$H$3/12),2))</f>
        <v/>
      </c>
      <c r="J75" s="4">
        <f>MAX(0,MIN(ROUND(K74*(1+Order!$H$3/12),2)-I75,E75-(G75)))</f>
        <v/>
      </c>
      <c r="K75" s="4">
        <f>MAX(0,ROUND(ROUND(K74*(1+Order!$H$3/12),2)-I75-J75,2))</f>
        <v/>
      </c>
      <c r="L75" s="4">
        <f>MIN(Order!$I$4,ROUND(N74*(1+Order!$H$4/12),2))</f>
        <v/>
      </c>
      <c r="M75" s="4">
        <f>MAX(0,MIN(ROUND(N74*(1+Order!$H$4/12),2)-L75,E75-(G75+J75)))</f>
        <v/>
      </c>
      <c r="N75" s="4">
        <f>MAX(0,ROUND(ROUND(N74*(1+Order!$H$4/12),2)-L75-M75,2))</f>
        <v/>
      </c>
      <c r="O75" s="4">
        <f>MIN(Order!$I$5,ROUND(Q74*(1+Order!$H$5/12),2))</f>
        <v/>
      </c>
      <c r="P75" s="4">
        <f>MAX(0,MIN(ROUND(Q74*(1+Order!$H$5/12),2)-O75,E75-(G75+J75+M75)))</f>
        <v/>
      </c>
      <c r="Q75" s="4">
        <f>MAX(0,ROUND(ROUND(Q74*(1+Order!$H$5/12),2)-O75-P75,2))</f>
        <v/>
      </c>
      <c r="R75" s="4">
        <f>MIN(Order!$I$6,ROUND(T74*(1+Order!$H$6/12),2))</f>
        <v/>
      </c>
      <c r="S75" s="4">
        <f>MAX(0,MIN(ROUND(T74*(1+Order!$H$6/12),2)-R75,E75-(G75+J75+M75+P75)))</f>
        <v/>
      </c>
      <c r="T75" s="4">
        <f>MAX(0,ROUND(ROUND(T74*(1+Order!$H$6/12),2)-R75-S75,2))</f>
        <v/>
      </c>
      <c r="U75" s="4">
        <f>MIN(Order!$I$7,ROUND(W74*(1+Order!$H$7/12),2))</f>
        <v/>
      </c>
      <c r="V75" s="4">
        <f>MAX(0,MIN(ROUND(W74*(1+Order!$H$7/12),2)-U75,E75-(G75+J75+M75+P75+S75)))</f>
        <v/>
      </c>
      <c r="W75" s="4">
        <f>MAX(0,ROUND(ROUND(W74*(1+Order!$H$7/12),2)-U75-V75,2))</f>
        <v/>
      </c>
      <c r="X75" s="4">
        <f>MIN(Order!$I$8,ROUND(Z74*(1+Order!$H$8/12),2))</f>
        <v/>
      </c>
      <c r="Y75" s="4">
        <f>MAX(0,MIN(ROUND(Z74*(1+Order!$H$8/12),2)-X75,E75-(G75+J75+M75+P75+S75+V75)))</f>
        <v/>
      </c>
      <c r="Z75" s="4">
        <f>MAX(0,ROUND(ROUND(Z74*(1+Order!$H$8/12),2)-X75-Y75,2))</f>
        <v/>
      </c>
      <c r="AA75" s="4">
        <f>MIN(Order!$I$9,ROUND(AC74*(1+Order!$H$9/12),2))</f>
        <v/>
      </c>
      <c r="AB75" s="4">
        <f>MAX(0,MIN(ROUND(AC74*(1+Order!$H$9/12),2)-AA75,E75-(G75+J75+M75+P75+S75+V75+Y75)))</f>
        <v/>
      </c>
      <c r="AC75" s="4">
        <f>MAX(0,ROUND(ROUND(AC74*(1+Order!$H$9/12),2)-AA75-AB75,2))</f>
        <v/>
      </c>
      <c r="AD75" s="4">
        <f>MIN(Order!$I$10,ROUND(AF74*(1+Order!$H$10/12),2))</f>
        <v/>
      </c>
      <c r="AE75" s="4">
        <f>MAX(0,MIN(ROUND(AF74*(1+Order!$H$10/12),2)-AD75,E75-(G75+J75+M75+P75+S75+V75+Y75+AB75)))</f>
        <v/>
      </c>
      <c r="AF75" s="4">
        <f>MAX(0,ROUND(ROUND(AF74*(1+Order!$H$10/12),2)-AD75-AE75,2))</f>
        <v/>
      </c>
      <c r="AG75" s="4">
        <f>MIN(Order!$I$11,ROUND(AI74*(1+Order!$H$11/12),2))</f>
        <v/>
      </c>
      <c r="AH75" s="4">
        <f>MAX(0,MIN(ROUND(AI74*(1+Order!$H$11/12),2)-AG75,E75-(G75+J75+M75+P75+S75+V75+Y75+AB75+AE75)))</f>
        <v/>
      </c>
      <c r="AI75" s="4">
        <f>MAX(0,ROUND(ROUND(AI74*(1+Order!$H$11/12),2)-AG75-AH75,2))</f>
        <v/>
      </c>
    </row>
    <row r="76">
      <c r="A76" t="n">
        <v>73</v>
      </c>
      <c r="B76" s="16">
        <f>EDATE('Start here'!$B$7,A76-1)</f>
        <v/>
      </c>
      <c r="C76" s="4">
        <f>H76+K76+N76+Q76+T76+W76+Z76+AC76+AF76+AI76</f>
        <v/>
      </c>
      <c r="D76" s="4">
        <f>ROUND(H75*Order!$H$2/12,2)+ROUND(K75*Order!$H$3/12,2)+ROUND(N75*Order!$H$4/12,2)+ROUND(Q75*Order!$H$5/12,2)+ROUND(T75*Order!$H$6/12,2)+ROUND(W75*Order!$H$7/12,2)+ROUND(Z75*Order!$H$8/12,2)+ROUND(AC75*Order!$H$9/12,2)+ROUND(AF75*Order!$H$10/12,2)+ROUND(AI75*Order!$H$11/12,2)</f>
        <v/>
      </c>
      <c r="E76" s="4">
        <f>MAX(0,'Start here'!$B$6-(F76+I76+L76+O76+R76+U76+X76+AA76+AD76+AG76))</f>
        <v/>
      </c>
      <c r="F76" s="4">
        <f>MIN(Order!$I$2,ROUND(H75*(1+Order!$H$2/12),2))</f>
        <v/>
      </c>
      <c r="G76" s="4">
        <f>MAX(0,MIN(ROUND(H75*(1+Order!$H$2/12),2)-F76,E76-(0)))</f>
        <v/>
      </c>
      <c r="H76" s="4">
        <f>MAX(0,ROUND(ROUND(H75*(1+Order!$H$2/12),2)-F76-G76,2))</f>
        <v/>
      </c>
      <c r="I76" s="4">
        <f>MIN(Order!$I$3,ROUND(K75*(1+Order!$H$3/12),2))</f>
        <v/>
      </c>
      <c r="J76" s="4">
        <f>MAX(0,MIN(ROUND(K75*(1+Order!$H$3/12),2)-I76,E76-(G76)))</f>
        <v/>
      </c>
      <c r="K76" s="4">
        <f>MAX(0,ROUND(ROUND(K75*(1+Order!$H$3/12),2)-I76-J76,2))</f>
        <v/>
      </c>
      <c r="L76" s="4">
        <f>MIN(Order!$I$4,ROUND(N75*(1+Order!$H$4/12),2))</f>
        <v/>
      </c>
      <c r="M76" s="4">
        <f>MAX(0,MIN(ROUND(N75*(1+Order!$H$4/12),2)-L76,E76-(G76+J76)))</f>
        <v/>
      </c>
      <c r="N76" s="4">
        <f>MAX(0,ROUND(ROUND(N75*(1+Order!$H$4/12),2)-L76-M76,2))</f>
        <v/>
      </c>
      <c r="O76" s="4">
        <f>MIN(Order!$I$5,ROUND(Q75*(1+Order!$H$5/12),2))</f>
        <v/>
      </c>
      <c r="P76" s="4">
        <f>MAX(0,MIN(ROUND(Q75*(1+Order!$H$5/12),2)-O76,E76-(G76+J76+M76)))</f>
        <v/>
      </c>
      <c r="Q76" s="4">
        <f>MAX(0,ROUND(ROUND(Q75*(1+Order!$H$5/12),2)-O76-P76,2))</f>
        <v/>
      </c>
      <c r="R76" s="4">
        <f>MIN(Order!$I$6,ROUND(T75*(1+Order!$H$6/12),2))</f>
        <v/>
      </c>
      <c r="S76" s="4">
        <f>MAX(0,MIN(ROUND(T75*(1+Order!$H$6/12),2)-R76,E76-(G76+J76+M76+P76)))</f>
        <v/>
      </c>
      <c r="T76" s="4">
        <f>MAX(0,ROUND(ROUND(T75*(1+Order!$H$6/12),2)-R76-S76,2))</f>
        <v/>
      </c>
      <c r="U76" s="4">
        <f>MIN(Order!$I$7,ROUND(W75*(1+Order!$H$7/12),2))</f>
        <v/>
      </c>
      <c r="V76" s="4">
        <f>MAX(0,MIN(ROUND(W75*(1+Order!$H$7/12),2)-U76,E76-(G76+J76+M76+P76+S76)))</f>
        <v/>
      </c>
      <c r="W76" s="4">
        <f>MAX(0,ROUND(ROUND(W75*(1+Order!$H$7/12),2)-U76-V76,2))</f>
        <v/>
      </c>
      <c r="X76" s="4">
        <f>MIN(Order!$I$8,ROUND(Z75*(1+Order!$H$8/12),2))</f>
        <v/>
      </c>
      <c r="Y76" s="4">
        <f>MAX(0,MIN(ROUND(Z75*(1+Order!$H$8/12),2)-X76,E76-(G76+J76+M76+P76+S76+V76)))</f>
        <v/>
      </c>
      <c r="Z76" s="4">
        <f>MAX(0,ROUND(ROUND(Z75*(1+Order!$H$8/12),2)-X76-Y76,2))</f>
        <v/>
      </c>
      <c r="AA76" s="4">
        <f>MIN(Order!$I$9,ROUND(AC75*(1+Order!$H$9/12),2))</f>
        <v/>
      </c>
      <c r="AB76" s="4">
        <f>MAX(0,MIN(ROUND(AC75*(1+Order!$H$9/12),2)-AA76,E76-(G76+J76+M76+P76+S76+V76+Y76)))</f>
        <v/>
      </c>
      <c r="AC76" s="4">
        <f>MAX(0,ROUND(ROUND(AC75*(1+Order!$H$9/12),2)-AA76-AB76,2))</f>
        <v/>
      </c>
      <c r="AD76" s="4">
        <f>MIN(Order!$I$10,ROUND(AF75*(1+Order!$H$10/12),2))</f>
        <v/>
      </c>
      <c r="AE76" s="4">
        <f>MAX(0,MIN(ROUND(AF75*(1+Order!$H$10/12),2)-AD76,E76-(G76+J76+M76+P76+S76+V76+Y76+AB76)))</f>
        <v/>
      </c>
      <c r="AF76" s="4">
        <f>MAX(0,ROUND(ROUND(AF75*(1+Order!$H$10/12),2)-AD76-AE76,2))</f>
        <v/>
      </c>
      <c r="AG76" s="4">
        <f>MIN(Order!$I$11,ROUND(AI75*(1+Order!$H$11/12),2))</f>
        <v/>
      </c>
      <c r="AH76" s="4">
        <f>MAX(0,MIN(ROUND(AI75*(1+Order!$H$11/12),2)-AG76,E76-(G76+J76+M76+P76+S76+V76+Y76+AB76+AE76)))</f>
        <v/>
      </c>
      <c r="AI76" s="4">
        <f>MAX(0,ROUND(ROUND(AI75*(1+Order!$H$11/12),2)-AG76-AH76,2))</f>
        <v/>
      </c>
    </row>
    <row r="77">
      <c r="A77" t="n">
        <v>74</v>
      </c>
      <c r="B77" s="16">
        <f>EDATE('Start here'!$B$7,A77-1)</f>
        <v/>
      </c>
      <c r="C77" s="4">
        <f>H77+K77+N77+Q77+T77+W77+Z77+AC77+AF77+AI77</f>
        <v/>
      </c>
      <c r="D77" s="4">
        <f>ROUND(H76*Order!$H$2/12,2)+ROUND(K76*Order!$H$3/12,2)+ROUND(N76*Order!$H$4/12,2)+ROUND(Q76*Order!$H$5/12,2)+ROUND(T76*Order!$H$6/12,2)+ROUND(W76*Order!$H$7/12,2)+ROUND(Z76*Order!$H$8/12,2)+ROUND(AC76*Order!$H$9/12,2)+ROUND(AF76*Order!$H$10/12,2)+ROUND(AI76*Order!$H$11/12,2)</f>
        <v/>
      </c>
      <c r="E77" s="4">
        <f>MAX(0,'Start here'!$B$6-(F77+I77+L77+O77+R77+U77+X77+AA77+AD77+AG77))</f>
        <v/>
      </c>
      <c r="F77" s="4">
        <f>MIN(Order!$I$2,ROUND(H76*(1+Order!$H$2/12),2))</f>
        <v/>
      </c>
      <c r="G77" s="4">
        <f>MAX(0,MIN(ROUND(H76*(1+Order!$H$2/12),2)-F77,E77-(0)))</f>
        <v/>
      </c>
      <c r="H77" s="4">
        <f>MAX(0,ROUND(ROUND(H76*(1+Order!$H$2/12),2)-F77-G77,2))</f>
        <v/>
      </c>
      <c r="I77" s="4">
        <f>MIN(Order!$I$3,ROUND(K76*(1+Order!$H$3/12),2))</f>
        <v/>
      </c>
      <c r="J77" s="4">
        <f>MAX(0,MIN(ROUND(K76*(1+Order!$H$3/12),2)-I77,E77-(G77)))</f>
        <v/>
      </c>
      <c r="K77" s="4">
        <f>MAX(0,ROUND(ROUND(K76*(1+Order!$H$3/12),2)-I77-J77,2))</f>
        <v/>
      </c>
      <c r="L77" s="4">
        <f>MIN(Order!$I$4,ROUND(N76*(1+Order!$H$4/12),2))</f>
        <v/>
      </c>
      <c r="M77" s="4">
        <f>MAX(0,MIN(ROUND(N76*(1+Order!$H$4/12),2)-L77,E77-(G77+J77)))</f>
        <v/>
      </c>
      <c r="N77" s="4">
        <f>MAX(0,ROUND(ROUND(N76*(1+Order!$H$4/12),2)-L77-M77,2))</f>
        <v/>
      </c>
      <c r="O77" s="4">
        <f>MIN(Order!$I$5,ROUND(Q76*(1+Order!$H$5/12),2))</f>
        <v/>
      </c>
      <c r="P77" s="4">
        <f>MAX(0,MIN(ROUND(Q76*(1+Order!$H$5/12),2)-O77,E77-(G77+J77+M77)))</f>
        <v/>
      </c>
      <c r="Q77" s="4">
        <f>MAX(0,ROUND(ROUND(Q76*(1+Order!$H$5/12),2)-O77-P77,2))</f>
        <v/>
      </c>
      <c r="R77" s="4">
        <f>MIN(Order!$I$6,ROUND(T76*(1+Order!$H$6/12),2))</f>
        <v/>
      </c>
      <c r="S77" s="4">
        <f>MAX(0,MIN(ROUND(T76*(1+Order!$H$6/12),2)-R77,E77-(G77+J77+M77+P77)))</f>
        <v/>
      </c>
      <c r="T77" s="4">
        <f>MAX(0,ROUND(ROUND(T76*(1+Order!$H$6/12),2)-R77-S77,2))</f>
        <v/>
      </c>
      <c r="U77" s="4">
        <f>MIN(Order!$I$7,ROUND(W76*(1+Order!$H$7/12),2))</f>
        <v/>
      </c>
      <c r="V77" s="4">
        <f>MAX(0,MIN(ROUND(W76*(1+Order!$H$7/12),2)-U77,E77-(G77+J77+M77+P77+S77)))</f>
        <v/>
      </c>
      <c r="W77" s="4">
        <f>MAX(0,ROUND(ROUND(W76*(1+Order!$H$7/12),2)-U77-V77,2))</f>
        <v/>
      </c>
      <c r="X77" s="4">
        <f>MIN(Order!$I$8,ROUND(Z76*(1+Order!$H$8/12),2))</f>
        <v/>
      </c>
      <c r="Y77" s="4">
        <f>MAX(0,MIN(ROUND(Z76*(1+Order!$H$8/12),2)-X77,E77-(G77+J77+M77+P77+S77+V77)))</f>
        <v/>
      </c>
      <c r="Z77" s="4">
        <f>MAX(0,ROUND(ROUND(Z76*(1+Order!$H$8/12),2)-X77-Y77,2))</f>
        <v/>
      </c>
      <c r="AA77" s="4">
        <f>MIN(Order!$I$9,ROUND(AC76*(1+Order!$H$9/12),2))</f>
        <v/>
      </c>
      <c r="AB77" s="4">
        <f>MAX(0,MIN(ROUND(AC76*(1+Order!$H$9/12),2)-AA77,E77-(G77+J77+M77+P77+S77+V77+Y77)))</f>
        <v/>
      </c>
      <c r="AC77" s="4">
        <f>MAX(0,ROUND(ROUND(AC76*(1+Order!$H$9/12),2)-AA77-AB77,2))</f>
        <v/>
      </c>
      <c r="AD77" s="4">
        <f>MIN(Order!$I$10,ROUND(AF76*(1+Order!$H$10/12),2))</f>
        <v/>
      </c>
      <c r="AE77" s="4">
        <f>MAX(0,MIN(ROUND(AF76*(1+Order!$H$10/12),2)-AD77,E77-(G77+J77+M77+P77+S77+V77+Y77+AB77)))</f>
        <v/>
      </c>
      <c r="AF77" s="4">
        <f>MAX(0,ROUND(ROUND(AF76*(1+Order!$H$10/12),2)-AD77-AE77,2))</f>
        <v/>
      </c>
      <c r="AG77" s="4">
        <f>MIN(Order!$I$11,ROUND(AI76*(1+Order!$H$11/12),2))</f>
        <v/>
      </c>
      <c r="AH77" s="4">
        <f>MAX(0,MIN(ROUND(AI76*(1+Order!$H$11/12),2)-AG77,E77-(G77+J77+M77+P77+S77+V77+Y77+AB77+AE77)))</f>
        <v/>
      </c>
      <c r="AI77" s="4">
        <f>MAX(0,ROUND(ROUND(AI76*(1+Order!$H$11/12),2)-AG77-AH77,2))</f>
        <v/>
      </c>
    </row>
    <row r="78">
      <c r="A78" t="n">
        <v>75</v>
      </c>
      <c r="B78" s="16">
        <f>EDATE('Start here'!$B$7,A78-1)</f>
        <v/>
      </c>
      <c r="C78" s="4">
        <f>H78+K78+N78+Q78+T78+W78+Z78+AC78+AF78+AI78</f>
        <v/>
      </c>
      <c r="D78" s="4">
        <f>ROUND(H77*Order!$H$2/12,2)+ROUND(K77*Order!$H$3/12,2)+ROUND(N77*Order!$H$4/12,2)+ROUND(Q77*Order!$H$5/12,2)+ROUND(T77*Order!$H$6/12,2)+ROUND(W77*Order!$H$7/12,2)+ROUND(Z77*Order!$H$8/12,2)+ROUND(AC77*Order!$H$9/12,2)+ROUND(AF77*Order!$H$10/12,2)+ROUND(AI77*Order!$H$11/12,2)</f>
        <v/>
      </c>
      <c r="E78" s="4">
        <f>MAX(0,'Start here'!$B$6-(F78+I78+L78+O78+R78+U78+X78+AA78+AD78+AG78))</f>
        <v/>
      </c>
      <c r="F78" s="4">
        <f>MIN(Order!$I$2,ROUND(H77*(1+Order!$H$2/12),2))</f>
        <v/>
      </c>
      <c r="G78" s="4">
        <f>MAX(0,MIN(ROUND(H77*(1+Order!$H$2/12),2)-F78,E78-(0)))</f>
        <v/>
      </c>
      <c r="H78" s="4">
        <f>MAX(0,ROUND(ROUND(H77*(1+Order!$H$2/12),2)-F78-G78,2))</f>
        <v/>
      </c>
      <c r="I78" s="4">
        <f>MIN(Order!$I$3,ROUND(K77*(1+Order!$H$3/12),2))</f>
        <v/>
      </c>
      <c r="J78" s="4">
        <f>MAX(0,MIN(ROUND(K77*(1+Order!$H$3/12),2)-I78,E78-(G78)))</f>
        <v/>
      </c>
      <c r="K78" s="4">
        <f>MAX(0,ROUND(ROUND(K77*(1+Order!$H$3/12),2)-I78-J78,2))</f>
        <v/>
      </c>
      <c r="L78" s="4">
        <f>MIN(Order!$I$4,ROUND(N77*(1+Order!$H$4/12),2))</f>
        <v/>
      </c>
      <c r="M78" s="4">
        <f>MAX(0,MIN(ROUND(N77*(1+Order!$H$4/12),2)-L78,E78-(G78+J78)))</f>
        <v/>
      </c>
      <c r="N78" s="4">
        <f>MAX(0,ROUND(ROUND(N77*(1+Order!$H$4/12),2)-L78-M78,2))</f>
        <v/>
      </c>
      <c r="O78" s="4">
        <f>MIN(Order!$I$5,ROUND(Q77*(1+Order!$H$5/12),2))</f>
        <v/>
      </c>
      <c r="P78" s="4">
        <f>MAX(0,MIN(ROUND(Q77*(1+Order!$H$5/12),2)-O78,E78-(G78+J78+M78)))</f>
        <v/>
      </c>
      <c r="Q78" s="4">
        <f>MAX(0,ROUND(ROUND(Q77*(1+Order!$H$5/12),2)-O78-P78,2))</f>
        <v/>
      </c>
      <c r="R78" s="4">
        <f>MIN(Order!$I$6,ROUND(T77*(1+Order!$H$6/12),2))</f>
        <v/>
      </c>
      <c r="S78" s="4">
        <f>MAX(0,MIN(ROUND(T77*(1+Order!$H$6/12),2)-R78,E78-(G78+J78+M78+P78)))</f>
        <v/>
      </c>
      <c r="T78" s="4">
        <f>MAX(0,ROUND(ROUND(T77*(1+Order!$H$6/12),2)-R78-S78,2))</f>
        <v/>
      </c>
      <c r="U78" s="4">
        <f>MIN(Order!$I$7,ROUND(W77*(1+Order!$H$7/12),2))</f>
        <v/>
      </c>
      <c r="V78" s="4">
        <f>MAX(0,MIN(ROUND(W77*(1+Order!$H$7/12),2)-U78,E78-(G78+J78+M78+P78+S78)))</f>
        <v/>
      </c>
      <c r="W78" s="4">
        <f>MAX(0,ROUND(ROUND(W77*(1+Order!$H$7/12),2)-U78-V78,2))</f>
        <v/>
      </c>
      <c r="X78" s="4">
        <f>MIN(Order!$I$8,ROUND(Z77*(1+Order!$H$8/12),2))</f>
        <v/>
      </c>
      <c r="Y78" s="4">
        <f>MAX(0,MIN(ROUND(Z77*(1+Order!$H$8/12),2)-X78,E78-(G78+J78+M78+P78+S78+V78)))</f>
        <v/>
      </c>
      <c r="Z78" s="4">
        <f>MAX(0,ROUND(ROUND(Z77*(1+Order!$H$8/12),2)-X78-Y78,2))</f>
        <v/>
      </c>
      <c r="AA78" s="4">
        <f>MIN(Order!$I$9,ROUND(AC77*(1+Order!$H$9/12),2))</f>
        <v/>
      </c>
      <c r="AB78" s="4">
        <f>MAX(0,MIN(ROUND(AC77*(1+Order!$H$9/12),2)-AA78,E78-(G78+J78+M78+P78+S78+V78+Y78)))</f>
        <v/>
      </c>
      <c r="AC78" s="4">
        <f>MAX(0,ROUND(ROUND(AC77*(1+Order!$H$9/12),2)-AA78-AB78,2))</f>
        <v/>
      </c>
      <c r="AD78" s="4">
        <f>MIN(Order!$I$10,ROUND(AF77*(1+Order!$H$10/12),2))</f>
        <v/>
      </c>
      <c r="AE78" s="4">
        <f>MAX(0,MIN(ROUND(AF77*(1+Order!$H$10/12),2)-AD78,E78-(G78+J78+M78+P78+S78+V78+Y78+AB78)))</f>
        <v/>
      </c>
      <c r="AF78" s="4">
        <f>MAX(0,ROUND(ROUND(AF77*(1+Order!$H$10/12),2)-AD78-AE78,2))</f>
        <v/>
      </c>
      <c r="AG78" s="4">
        <f>MIN(Order!$I$11,ROUND(AI77*(1+Order!$H$11/12),2))</f>
        <v/>
      </c>
      <c r="AH78" s="4">
        <f>MAX(0,MIN(ROUND(AI77*(1+Order!$H$11/12),2)-AG78,E78-(G78+J78+M78+P78+S78+V78+Y78+AB78+AE78)))</f>
        <v/>
      </c>
      <c r="AI78" s="4">
        <f>MAX(0,ROUND(ROUND(AI77*(1+Order!$H$11/12),2)-AG78-AH78,2))</f>
        <v/>
      </c>
    </row>
    <row r="79">
      <c r="A79" t="n">
        <v>76</v>
      </c>
      <c r="B79" s="16">
        <f>EDATE('Start here'!$B$7,A79-1)</f>
        <v/>
      </c>
      <c r="C79" s="4">
        <f>H79+K79+N79+Q79+T79+W79+Z79+AC79+AF79+AI79</f>
        <v/>
      </c>
      <c r="D79" s="4">
        <f>ROUND(H78*Order!$H$2/12,2)+ROUND(K78*Order!$H$3/12,2)+ROUND(N78*Order!$H$4/12,2)+ROUND(Q78*Order!$H$5/12,2)+ROUND(T78*Order!$H$6/12,2)+ROUND(W78*Order!$H$7/12,2)+ROUND(Z78*Order!$H$8/12,2)+ROUND(AC78*Order!$H$9/12,2)+ROUND(AF78*Order!$H$10/12,2)+ROUND(AI78*Order!$H$11/12,2)</f>
        <v/>
      </c>
      <c r="E79" s="4">
        <f>MAX(0,'Start here'!$B$6-(F79+I79+L79+O79+R79+U79+X79+AA79+AD79+AG79))</f>
        <v/>
      </c>
      <c r="F79" s="4">
        <f>MIN(Order!$I$2,ROUND(H78*(1+Order!$H$2/12),2))</f>
        <v/>
      </c>
      <c r="G79" s="4">
        <f>MAX(0,MIN(ROUND(H78*(1+Order!$H$2/12),2)-F79,E79-(0)))</f>
        <v/>
      </c>
      <c r="H79" s="4">
        <f>MAX(0,ROUND(ROUND(H78*(1+Order!$H$2/12),2)-F79-G79,2))</f>
        <v/>
      </c>
      <c r="I79" s="4">
        <f>MIN(Order!$I$3,ROUND(K78*(1+Order!$H$3/12),2))</f>
        <v/>
      </c>
      <c r="J79" s="4">
        <f>MAX(0,MIN(ROUND(K78*(1+Order!$H$3/12),2)-I79,E79-(G79)))</f>
        <v/>
      </c>
      <c r="K79" s="4">
        <f>MAX(0,ROUND(ROUND(K78*(1+Order!$H$3/12),2)-I79-J79,2))</f>
        <v/>
      </c>
      <c r="L79" s="4">
        <f>MIN(Order!$I$4,ROUND(N78*(1+Order!$H$4/12),2))</f>
        <v/>
      </c>
      <c r="M79" s="4">
        <f>MAX(0,MIN(ROUND(N78*(1+Order!$H$4/12),2)-L79,E79-(G79+J79)))</f>
        <v/>
      </c>
      <c r="N79" s="4">
        <f>MAX(0,ROUND(ROUND(N78*(1+Order!$H$4/12),2)-L79-M79,2))</f>
        <v/>
      </c>
      <c r="O79" s="4">
        <f>MIN(Order!$I$5,ROUND(Q78*(1+Order!$H$5/12),2))</f>
        <v/>
      </c>
      <c r="P79" s="4">
        <f>MAX(0,MIN(ROUND(Q78*(1+Order!$H$5/12),2)-O79,E79-(G79+J79+M79)))</f>
        <v/>
      </c>
      <c r="Q79" s="4">
        <f>MAX(0,ROUND(ROUND(Q78*(1+Order!$H$5/12),2)-O79-P79,2))</f>
        <v/>
      </c>
      <c r="R79" s="4">
        <f>MIN(Order!$I$6,ROUND(T78*(1+Order!$H$6/12),2))</f>
        <v/>
      </c>
      <c r="S79" s="4">
        <f>MAX(0,MIN(ROUND(T78*(1+Order!$H$6/12),2)-R79,E79-(G79+J79+M79+P79)))</f>
        <v/>
      </c>
      <c r="T79" s="4">
        <f>MAX(0,ROUND(ROUND(T78*(1+Order!$H$6/12),2)-R79-S79,2))</f>
        <v/>
      </c>
      <c r="U79" s="4">
        <f>MIN(Order!$I$7,ROUND(W78*(1+Order!$H$7/12),2))</f>
        <v/>
      </c>
      <c r="V79" s="4">
        <f>MAX(0,MIN(ROUND(W78*(1+Order!$H$7/12),2)-U79,E79-(G79+J79+M79+P79+S79)))</f>
        <v/>
      </c>
      <c r="W79" s="4">
        <f>MAX(0,ROUND(ROUND(W78*(1+Order!$H$7/12),2)-U79-V79,2))</f>
        <v/>
      </c>
      <c r="X79" s="4">
        <f>MIN(Order!$I$8,ROUND(Z78*(1+Order!$H$8/12),2))</f>
        <v/>
      </c>
      <c r="Y79" s="4">
        <f>MAX(0,MIN(ROUND(Z78*(1+Order!$H$8/12),2)-X79,E79-(G79+J79+M79+P79+S79+V79)))</f>
        <v/>
      </c>
      <c r="Z79" s="4">
        <f>MAX(0,ROUND(ROUND(Z78*(1+Order!$H$8/12),2)-X79-Y79,2))</f>
        <v/>
      </c>
      <c r="AA79" s="4">
        <f>MIN(Order!$I$9,ROUND(AC78*(1+Order!$H$9/12),2))</f>
        <v/>
      </c>
      <c r="AB79" s="4">
        <f>MAX(0,MIN(ROUND(AC78*(1+Order!$H$9/12),2)-AA79,E79-(G79+J79+M79+P79+S79+V79+Y79)))</f>
        <v/>
      </c>
      <c r="AC79" s="4">
        <f>MAX(0,ROUND(ROUND(AC78*(1+Order!$H$9/12),2)-AA79-AB79,2))</f>
        <v/>
      </c>
      <c r="AD79" s="4">
        <f>MIN(Order!$I$10,ROUND(AF78*(1+Order!$H$10/12),2))</f>
        <v/>
      </c>
      <c r="AE79" s="4">
        <f>MAX(0,MIN(ROUND(AF78*(1+Order!$H$10/12),2)-AD79,E79-(G79+J79+M79+P79+S79+V79+Y79+AB79)))</f>
        <v/>
      </c>
      <c r="AF79" s="4">
        <f>MAX(0,ROUND(ROUND(AF78*(1+Order!$H$10/12),2)-AD79-AE79,2))</f>
        <v/>
      </c>
      <c r="AG79" s="4">
        <f>MIN(Order!$I$11,ROUND(AI78*(1+Order!$H$11/12),2))</f>
        <v/>
      </c>
      <c r="AH79" s="4">
        <f>MAX(0,MIN(ROUND(AI78*(1+Order!$H$11/12),2)-AG79,E79-(G79+J79+M79+P79+S79+V79+Y79+AB79+AE79)))</f>
        <v/>
      </c>
      <c r="AI79" s="4">
        <f>MAX(0,ROUND(ROUND(AI78*(1+Order!$H$11/12),2)-AG79-AH79,2))</f>
        <v/>
      </c>
    </row>
    <row r="80">
      <c r="A80" t="n">
        <v>77</v>
      </c>
      <c r="B80" s="16">
        <f>EDATE('Start here'!$B$7,A80-1)</f>
        <v/>
      </c>
      <c r="C80" s="4">
        <f>H80+K80+N80+Q80+T80+W80+Z80+AC80+AF80+AI80</f>
        <v/>
      </c>
      <c r="D80" s="4">
        <f>ROUND(H79*Order!$H$2/12,2)+ROUND(K79*Order!$H$3/12,2)+ROUND(N79*Order!$H$4/12,2)+ROUND(Q79*Order!$H$5/12,2)+ROUND(T79*Order!$H$6/12,2)+ROUND(W79*Order!$H$7/12,2)+ROUND(Z79*Order!$H$8/12,2)+ROUND(AC79*Order!$H$9/12,2)+ROUND(AF79*Order!$H$10/12,2)+ROUND(AI79*Order!$H$11/12,2)</f>
        <v/>
      </c>
      <c r="E80" s="4">
        <f>MAX(0,'Start here'!$B$6-(F80+I80+L80+O80+R80+U80+X80+AA80+AD80+AG80))</f>
        <v/>
      </c>
      <c r="F80" s="4">
        <f>MIN(Order!$I$2,ROUND(H79*(1+Order!$H$2/12),2))</f>
        <v/>
      </c>
      <c r="G80" s="4">
        <f>MAX(0,MIN(ROUND(H79*(1+Order!$H$2/12),2)-F80,E80-(0)))</f>
        <v/>
      </c>
      <c r="H80" s="4">
        <f>MAX(0,ROUND(ROUND(H79*(1+Order!$H$2/12),2)-F80-G80,2))</f>
        <v/>
      </c>
      <c r="I80" s="4">
        <f>MIN(Order!$I$3,ROUND(K79*(1+Order!$H$3/12),2))</f>
        <v/>
      </c>
      <c r="J80" s="4">
        <f>MAX(0,MIN(ROUND(K79*(1+Order!$H$3/12),2)-I80,E80-(G80)))</f>
        <v/>
      </c>
      <c r="K80" s="4">
        <f>MAX(0,ROUND(ROUND(K79*(1+Order!$H$3/12),2)-I80-J80,2))</f>
        <v/>
      </c>
      <c r="L80" s="4">
        <f>MIN(Order!$I$4,ROUND(N79*(1+Order!$H$4/12),2))</f>
        <v/>
      </c>
      <c r="M80" s="4">
        <f>MAX(0,MIN(ROUND(N79*(1+Order!$H$4/12),2)-L80,E80-(G80+J80)))</f>
        <v/>
      </c>
      <c r="N80" s="4">
        <f>MAX(0,ROUND(ROUND(N79*(1+Order!$H$4/12),2)-L80-M80,2))</f>
        <v/>
      </c>
      <c r="O80" s="4">
        <f>MIN(Order!$I$5,ROUND(Q79*(1+Order!$H$5/12),2))</f>
        <v/>
      </c>
      <c r="P80" s="4">
        <f>MAX(0,MIN(ROUND(Q79*(1+Order!$H$5/12),2)-O80,E80-(G80+J80+M80)))</f>
        <v/>
      </c>
      <c r="Q80" s="4">
        <f>MAX(0,ROUND(ROUND(Q79*(1+Order!$H$5/12),2)-O80-P80,2))</f>
        <v/>
      </c>
      <c r="R80" s="4">
        <f>MIN(Order!$I$6,ROUND(T79*(1+Order!$H$6/12),2))</f>
        <v/>
      </c>
      <c r="S80" s="4">
        <f>MAX(0,MIN(ROUND(T79*(1+Order!$H$6/12),2)-R80,E80-(G80+J80+M80+P80)))</f>
        <v/>
      </c>
      <c r="T80" s="4">
        <f>MAX(0,ROUND(ROUND(T79*(1+Order!$H$6/12),2)-R80-S80,2))</f>
        <v/>
      </c>
      <c r="U80" s="4">
        <f>MIN(Order!$I$7,ROUND(W79*(1+Order!$H$7/12),2))</f>
        <v/>
      </c>
      <c r="V80" s="4">
        <f>MAX(0,MIN(ROUND(W79*(1+Order!$H$7/12),2)-U80,E80-(G80+J80+M80+P80+S80)))</f>
        <v/>
      </c>
      <c r="W80" s="4">
        <f>MAX(0,ROUND(ROUND(W79*(1+Order!$H$7/12),2)-U80-V80,2))</f>
        <v/>
      </c>
      <c r="X80" s="4">
        <f>MIN(Order!$I$8,ROUND(Z79*(1+Order!$H$8/12),2))</f>
        <v/>
      </c>
      <c r="Y80" s="4">
        <f>MAX(0,MIN(ROUND(Z79*(1+Order!$H$8/12),2)-X80,E80-(G80+J80+M80+P80+S80+V80)))</f>
        <v/>
      </c>
      <c r="Z80" s="4">
        <f>MAX(0,ROUND(ROUND(Z79*(1+Order!$H$8/12),2)-X80-Y80,2))</f>
        <v/>
      </c>
      <c r="AA80" s="4">
        <f>MIN(Order!$I$9,ROUND(AC79*(1+Order!$H$9/12),2))</f>
        <v/>
      </c>
      <c r="AB80" s="4">
        <f>MAX(0,MIN(ROUND(AC79*(1+Order!$H$9/12),2)-AA80,E80-(G80+J80+M80+P80+S80+V80+Y80)))</f>
        <v/>
      </c>
      <c r="AC80" s="4">
        <f>MAX(0,ROUND(ROUND(AC79*(1+Order!$H$9/12),2)-AA80-AB80,2))</f>
        <v/>
      </c>
      <c r="AD80" s="4">
        <f>MIN(Order!$I$10,ROUND(AF79*(1+Order!$H$10/12),2))</f>
        <v/>
      </c>
      <c r="AE80" s="4">
        <f>MAX(0,MIN(ROUND(AF79*(1+Order!$H$10/12),2)-AD80,E80-(G80+J80+M80+P80+S80+V80+Y80+AB80)))</f>
        <v/>
      </c>
      <c r="AF80" s="4">
        <f>MAX(0,ROUND(ROUND(AF79*(1+Order!$H$10/12),2)-AD80-AE80,2))</f>
        <v/>
      </c>
      <c r="AG80" s="4">
        <f>MIN(Order!$I$11,ROUND(AI79*(1+Order!$H$11/12),2))</f>
        <v/>
      </c>
      <c r="AH80" s="4">
        <f>MAX(0,MIN(ROUND(AI79*(1+Order!$H$11/12),2)-AG80,E80-(G80+J80+M80+P80+S80+V80+Y80+AB80+AE80)))</f>
        <v/>
      </c>
      <c r="AI80" s="4">
        <f>MAX(0,ROUND(ROUND(AI79*(1+Order!$H$11/12),2)-AG80-AH80,2))</f>
        <v/>
      </c>
    </row>
    <row r="81">
      <c r="A81" t="n">
        <v>78</v>
      </c>
      <c r="B81" s="16">
        <f>EDATE('Start here'!$B$7,A81-1)</f>
        <v/>
      </c>
      <c r="C81" s="4">
        <f>H81+K81+N81+Q81+T81+W81+Z81+AC81+AF81+AI81</f>
        <v/>
      </c>
      <c r="D81" s="4">
        <f>ROUND(H80*Order!$H$2/12,2)+ROUND(K80*Order!$H$3/12,2)+ROUND(N80*Order!$H$4/12,2)+ROUND(Q80*Order!$H$5/12,2)+ROUND(T80*Order!$H$6/12,2)+ROUND(W80*Order!$H$7/12,2)+ROUND(Z80*Order!$H$8/12,2)+ROUND(AC80*Order!$H$9/12,2)+ROUND(AF80*Order!$H$10/12,2)+ROUND(AI80*Order!$H$11/12,2)</f>
        <v/>
      </c>
      <c r="E81" s="4">
        <f>MAX(0,'Start here'!$B$6-(F81+I81+L81+O81+R81+U81+X81+AA81+AD81+AG81))</f>
        <v/>
      </c>
      <c r="F81" s="4">
        <f>MIN(Order!$I$2,ROUND(H80*(1+Order!$H$2/12),2))</f>
        <v/>
      </c>
      <c r="G81" s="4">
        <f>MAX(0,MIN(ROUND(H80*(1+Order!$H$2/12),2)-F81,E81-(0)))</f>
        <v/>
      </c>
      <c r="H81" s="4">
        <f>MAX(0,ROUND(ROUND(H80*(1+Order!$H$2/12),2)-F81-G81,2))</f>
        <v/>
      </c>
      <c r="I81" s="4">
        <f>MIN(Order!$I$3,ROUND(K80*(1+Order!$H$3/12),2))</f>
        <v/>
      </c>
      <c r="J81" s="4">
        <f>MAX(0,MIN(ROUND(K80*(1+Order!$H$3/12),2)-I81,E81-(G81)))</f>
        <v/>
      </c>
      <c r="K81" s="4">
        <f>MAX(0,ROUND(ROUND(K80*(1+Order!$H$3/12),2)-I81-J81,2))</f>
        <v/>
      </c>
      <c r="L81" s="4">
        <f>MIN(Order!$I$4,ROUND(N80*(1+Order!$H$4/12),2))</f>
        <v/>
      </c>
      <c r="M81" s="4">
        <f>MAX(0,MIN(ROUND(N80*(1+Order!$H$4/12),2)-L81,E81-(G81+J81)))</f>
        <v/>
      </c>
      <c r="N81" s="4">
        <f>MAX(0,ROUND(ROUND(N80*(1+Order!$H$4/12),2)-L81-M81,2))</f>
        <v/>
      </c>
      <c r="O81" s="4">
        <f>MIN(Order!$I$5,ROUND(Q80*(1+Order!$H$5/12),2))</f>
        <v/>
      </c>
      <c r="P81" s="4">
        <f>MAX(0,MIN(ROUND(Q80*(1+Order!$H$5/12),2)-O81,E81-(G81+J81+M81)))</f>
        <v/>
      </c>
      <c r="Q81" s="4">
        <f>MAX(0,ROUND(ROUND(Q80*(1+Order!$H$5/12),2)-O81-P81,2))</f>
        <v/>
      </c>
      <c r="R81" s="4">
        <f>MIN(Order!$I$6,ROUND(T80*(1+Order!$H$6/12),2))</f>
        <v/>
      </c>
      <c r="S81" s="4">
        <f>MAX(0,MIN(ROUND(T80*(1+Order!$H$6/12),2)-R81,E81-(G81+J81+M81+P81)))</f>
        <v/>
      </c>
      <c r="T81" s="4">
        <f>MAX(0,ROUND(ROUND(T80*(1+Order!$H$6/12),2)-R81-S81,2))</f>
        <v/>
      </c>
      <c r="U81" s="4">
        <f>MIN(Order!$I$7,ROUND(W80*(1+Order!$H$7/12),2))</f>
        <v/>
      </c>
      <c r="V81" s="4">
        <f>MAX(0,MIN(ROUND(W80*(1+Order!$H$7/12),2)-U81,E81-(G81+J81+M81+P81+S81)))</f>
        <v/>
      </c>
      <c r="W81" s="4">
        <f>MAX(0,ROUND(ROUND(W80*(1+Order!$H$7/12),2)-U81-V81,2))</f>
        <v/>
      </c>
      <c r="X81" s="4">
        <f>MIN(Order!$I$8,ROUND(Z80*(1+Order!$H$8/12),2))</f>
        <v/>
      </c>
      <c r="Y81" s="4">
        <f>MAX(0,MIN(ROUND(Z80*(1+Order!$H$8/12),2)-X81,E81-(G81+J81+M81+P81+S81+V81)))</f>
        <v/>
      </c>
      <c r="Z81" s="4">
        <f>MAX(0,ROUND(ROUND(Z80*(1+Order!$H$8/12),2)-X81-Y81,2))</f>
        <v/>
      </c>
      <c r="AA81" s="4">
        <f>MIN(Order!$I$9,ROUND(AC80*(1+Order!$H$9/12),2))</f>
        <v/>
      </c>
      <c r="AB81" s="4">
        <f>MAX(0,MIN(ROUND(AC80*(1+Order!$H$9/12),2)-AA81,E81-(G81+J81+M81+P81+S81+V81+Y81)))</f>
        <v/>
      </c>
      <c r="AC81" s="4">
        <f>MAX(0,ROUND(ROUND(AC80*(1+Order!$H$9/12),2)-AA81-AB81,2))</f>
        <v/>
      </c>
      <c r="AD81" s="4">
        <f>MIN(Order!$I$10,ROUND(AF80*(1+Order!$H$10/12),2))</f>
        <v/>
      </c>
      <c r="AE81" s="4">
        <f>MAX(0,MIN(ROUND(AF80*(1+Order!$H$10/12),2)-AD81,E81-(G81+J81+M81+P81+S81+V81+Y81+AB81)))</f>
        <v/>
      </c>
      <c r="AF81" s="4">
        <f>MAX(0,ROUND(ROUND(AF80*(1+Order!$H$10/12),2)-AD81-AE81,2))</f>
        <v/>
      </c>
      <c r="AG81" s="4">
        <f>MIN(Order!$I$11,ROUND(AI80*(1+Order!$H$11/12),2))</f>
        <v/>
      </c>
      <c r="AH81" s="4">
        <f>MAX(0,MIN(ROUND(AI80*(1+Order!$H$11/12),2)-AG81,E81-(G81+J81+M81+P81+S81+V81+Y81+AB81+AE81)))</f>
        <v/>
      </c>
      <c r="AI81" s="4">
        <f>MAX(0,ROUND(ROUND(AI80*(1+Order!$H$11/12),2)-AG81-AH81,2))</f>
        <v/>
      </c>
    </row>
    <row r="82">
      <c r="A82" t="n">
        <v>79</v>
      </c>
      <c r="B82" s="16">
        <f>EDATE('Start here'!$B$7,A82-1)</f>
        <v/>
      </c>
      <c r="C82" s="4">
        <f>H82+K82+N82+Q82+T82+W82+Z82+AC82+AF82+AI82</f>
        <v/>
      </c>
      <c r="D82" s="4">
        <f>ROUND(H81*Order!$H$2/12,2)+ROUND(K81*Order!$H$3/12,2)+ROUND(N81*Order!$H$4/12,2)+ROUND(Q81*Order!$H$5/12,2)+ROUND(T81*Order!$H$6/12,2)+ROUND(W81*Order!$H$7/12,2)+ROUND(Z81*Order!$H$8/12,2)+ROUND(AC81*Order!$H$9/12,2)+ROUND(AF81*Order!$H$10/12,2)+ROUND(AI81*Order!$H$11/12,2)</f>
        <v/>
      </c>
      <c r="E82" s="4">
        <f>MAX(0,'Start here'!$B$6-(F82+I82+L82+O82+R82+U82+X82+AA82+AD82+AG82))</f>
        <v/>
      </c>
      <c r="F82" s="4">
        <f>MIN(Order!$I$2,ROUND(H81*(1+Order!$H$2/12),2))</f>
        <v/>
      </c>
      <c r="G82" s="4">
        <f>MAX(0,MIN(ROUND(H81*(1+Order!$H$2/12),2)-F82,E82-(0)))</f>
        <v/>
      </c>
      <c r="H82" s="4">
        <f>MAX(0,ROUND(ROUND(H81*(1+Order!$H$2/12),2)-F82-G82,2))</f>
        <v/>
      </c>
      <c r="I82" s="4">
        <f>MIN(Order!$I$3,ROUND(K81*(1+Order!$H$3/12),2))</f>
        <v/>
      </c>
      <c r="J82" s="4">
        <f>MAX(0,MIN(ROUND(K81*(1+Order!$H$3/12),2)-I82,E82-(G82)))</f>
        <v/>
      </c>
      <c r="K82" s="4">
        <f>MAX(0,ROUND(ROUND(K81*(1+Order!$H$3/12),2)-I82-J82,2))</f>
        <v/>
      </c>
      <c r="L82" s="4">
        <f>MIN(Order!$I$4,ROUND(N81*(1+Order!$H$4/12),2))</f>
        <v/>
      </c>
      <c r="M82" s="4">
        <f>MAX(0,MIN(ROUND(N81*(1+Order!$H$4/12),2)-L82,E82-(G82+J82)))</f>
        <v/>
      </c>
      <c r="N82" s="4">
        <f>MAX(0,ROUND(ROUND(N81*(1+Order!$H$4/12),2)-L82-M82,2))</f>
        <v/>
      </c>
      <c r="O82" s="4">
        <f>MIN(Order!$I$5,ROUND(Q81*(1+Order!$H$5/12),2))</f>
        <v/>
      </c>
      <c r="P82" s="4">
        <f>MAX(0,MIN(ROUND(Q81*(1+Order!$H$5/12),2)-O82,E82-(G82+J82+M82)))</f>
        <v/>
      </c>
      <c r="Q82" s="4">
        <f>MAX(0,ROUND(ROUND(Q81*(1+Order!$H$5/12),2)-O82-P82,2))</f>
        <v/>
      </c>
      <c r="R82" s="4">
        <f>MIN(Order!$I$6,ROUND(T81*(1+Order!$H$6/12),2))</f>
        <v/>
      </c>
      <c r="S82" s="4">
        <f>MAX(0,MIN(ROUND(T81*(1+Order!$H$6/12),2)-R82,E82-(G82+J82+M82+P82)))</f>
        <v/>
      </c>
      <c r="T82" s="4">
        <f>MAX(0,ROUND(ROUND(T81*(1+Order!$H$6/12),2)-R82-S82,2))</f>
        <v/>
      </c>
      <c r="U82" s="4">
        <f>MIN(Order!$I$7,ROUND(W81*(1+Order!$H$7/12),2))</f>
        <v/>
      </c>
      <c r="V82" s="4">
        <f>MAX(0,MIN(ROUND(W81*(1+Order!$H$7/12),2)-U82,E82-(G82+J82+M82+P82+S82)))</f>
        <v/>
      </c>
      <c r="W82" s="4">
        <f>MAX(0,ROUND(ROUND(W81*(1+Order!$H$7/12),2)-U82-V82,2))</f>
        <v/>
      </c>
      <c r="X82" s="4">
        <f>MIN(Order!$I$8,ROUND(Z81*(1+Order!$H$8/12),2))</f>
        <v/>
      </c>
      <c r="Y82" s="4">
        <f>MAX(0,MIN(ROUND(Z81*(1+Order!$H$8/12),2)-X82,E82-(G82+J82+M82+P82+S82+V82)))</f>
        <v/>
      </c>
      <c r="Z82" s="4">
        <f>MAX(0,ROUND(ROUND(Z81*(1+Order!$H$8/12),2)-X82-Y82,2))</f>
        <v/>
      </c>
      <c r="AA82" s="4">
        <f>MIN(Order!$I$9,ROUND(AC81*(1+Order!$H$9/12),2))</f>
        <v/>
      </c>
      <c r="AB82" s="4">
        <f>MAX(0,MIN(ROUND(AC81*(1+Order!$H$9/12),2)-AA82,E82-(G82+J82+M82+P82+S82+V82+Y82)))</f>
        <v/>
      </c>
      <c r="AC82" s="4">
        <f>MAX(0,ROUND(ROUND(AC81*(1+Order!$H$9/12),2)-AA82-AB82,2))</f>
        <v/>
      </c>
      <c r="AD82" s="4">
        <f>MIN(Order!$I$10,ROUND(AF81*(1+Order!$H$10/12),2))</f>
        <v/>
      </c>
      <c r="AE82" s="4">
        <f>MAX(0,MIN(ROUND(AF81*(1+Order!$H$10/12),2)-AD82,E82-(G82+J82+M82+P82+S82+V82+Y82+AB82)))</f>
        <v/>
      </c>
      <c r="AF82" s="4">
        <f>MAX(0,ROUND(ROUND(AF81*(1+Order!$H$10/12),2)-AD82-AE82,2))</f>
        <v/>
      </c>
      <c r="AG82" s="4">
        <f>MIN(Order!$I$11,ROUND(AI81*(1+Order!$H$11/12),2))</f>
        <v/>
      </c>
      <c r="AH82" s="4">
        <f>MAX(0,MIN(ROUND(AI81*(1+Order!$H$11/12),2)-AG82,E82-(G82+J82+M82+P82+S82+V82+Y82+AB82+AE82)))</f>
        <v/>
      </c>
      <c r="AI82" s="4">
        <f>MAX(0,ROUND(ROUND(AI81*(1+Order!$H$11/12),2)-AG82-AH82,2))</f>
        <v/>
      </c>
    </row>
    <row r="83">
      <c r="A83" t="n">
        <v>80</v>
      </c>
      <c r="B83" s="16">
        <f>EDATE('Start here'!$B$7,A83-1)</f>
        <v/>
      </c>
      <c r="C83" s="4">
        <f>H83+K83+N83+Q83+T83+W83+Z83+AC83+AF83+AI83</f>
        <v/>
      </c>
      <c r="D83" s="4">
        <f>ROUND(H82*Order!$H$2/12,2)+ROUND(K82*Order!$H$3/12,2)+ROUND(N82*Order!$H$4/12,2)+ROUND(Q82*Order!$H$5/12,2)+ROUND(T82*Order!$H$6/12,2)+ROUND(W82*Order!$H$7/12,2)+ROUND(Z82*Order!$H$8/12,2)+ROUND(AC82*Order!$H$9/12,2)+ROUND(AF82*Order!$H$10/12,2)+ROUND(AI82*Order!$H$11/12,2)</f>
        <v/>
      </c>
      <c r="E83" s="4">
        <f>MAX(0,'Start here'!$B$6-(F83+I83+L83+O83+R83+U83+X83+AA83+AD83+AG83))</f>
        <v/>
      </c>
      <c r="F83" s="4">
        <f>MIN(Order!$I$2,ROUND(H82*(1+Order!$H$2/12),2))</f>
        <v/>
      </c>
      <c r="G83" s="4">
        <f>MAX(0,MIN(ROUND(H82*(1+Order!$H$2/12),2)-F83,E83-(0)))</f>
        <v/>
      </c>
      <c r="H83" s="4">
        <f>MAX(0,ROUND(ROUND(H82*(1+Order!$H$2/12),2)-F83-G83,2))</f>
        <v/>
      </c>
      <c r="I83" s="4">
        <f>MIN(Order!$I$3,ROUND(K82*(1+Order!$H$3/12),2))</f>
        <v/>
      </c>
      <c r="J83" s="4">
        <f>MAX(0,MIN(ROUND(K82*(1+Order!$H$3/12),2)-I83,E83-(G83)))</f>
        <v/>
      </c>
      <c r="K83" s="4">
        <f>MAX(0,ROUND(ROUND(K82*(1+Order!$H$3/12),2)-I83-J83,2))</f>
        <v/>
      </c>
      <c r="L83" s="4">
        <f>MIN(Order!$I$4,ROUND(N82*(1+Order!$H$4/12),2))</f>
        <v/>
      </c>
      <c r="M83" s="4">
        <f>MAX(0,MIN(ROUND(N82*(1+Order!$H$4/12),2)-L83,E83-(G83+J83)))</f>
        <v/>
      </c>
      <c r="N83" s="4">
        <f>MAX(0,ROUND(ROUND(N82*(1+Order!$H$4/12),2)-L83-M83,2))</f>
        <v/>
      </c>
      <c r="O83" s="4">
        <f>MIN(Order!$I$5,ROUND(Q82*(1+Order!$H$5/12),2))</f>
        <v/>
      </c>
      <c r="P83" s="4">
        <f>MAX(0,MIN(ROUND(Q82*(1+Order!$H$5/12),2)-O83,E83-(G83+J83+M83)))</f>
        <v/>
      </c>
      <c r="Q83" s="4">
        <f>MAX(0,ROUND(ROUND(Q82*(1+Order!$H$5/12),2)-O83-P83,2))</f>
        <v/>
      </c>
      <c r="R83" s="4">
        <f>MIN(Order!$I$6,ROUND(T82*(1+Order!$H$6/12),2))</f>
        <v/>
      </c>
      <c r="S83" s="4">
        <f>MAX(0,MIN(ROUND(T82*(1+Order!$H$6/12),2)-R83,E83-(G83+J83+M83+P83)))</f>
        <v/>
      </c>
      <c r="T83" s="4">
        <f>MAX(0,ROUND(ROUND(T82*(1+Order!$H$6/12),2)-R83-S83,2))</f>
        <v/>
      </c>
      <c r="U83" s="4">
        <f>MIN(Order!$I$7,ROUND(W82*(1+Order!$H$7/12),2))</f>
        <v/>
      </c>
      <c r="V83" s="4">
        <f>MAX(0,MIN(ROUND(W82*(1+Order!$H$7/12),2)-U83,E83-(G83+J83+M83+P83+S83)))</f>
        <v/>
      </c>
      <c r="W83" s="4">
        <f>MAX(0,ROUND(ROUND(W82*(1+Order!$H$7/12),2)-U83-V83,2))</f>
        <v/>
      </c>
      <c r="X83" s="4">
        <f>MIN(Order!$I$8,ROUND(Z82*(1+Order!$H$8/12),2))</f>
        <v/>
      </c>
      <c r="Y83" s="4">
        <f>MAX(0,MIN(ROUND(Z82*(1+Order!$H$8/12),2)-X83,E83-(G83+J83+M83+P83+S83+V83)))</f>
        <v/>
      </c>
      <c r="Z83" s="4">
        <f>MAX(0,ROUND(ROUND(Z82*(1+Order!$H$8/12),2)-X83-Y83,2))</f>
        <v/>
      </c>
      <c r="AA83" s="4">
        <f>MIN(Order!$I$9,ROUND(AC82*(1+Order!$H$9/12),2))</f>
        <v/>
      </c>
      <c r="AB83" s="4">
        <f>MAX(0,MIN(ROUND(AC82*(1+Order!$H$9/12),2)-AA83,E83-(G83+J83+M83+P83+S83+V83+Y83)))</f>
        <v/>
      </c>
      <c r="AC83" s="4">
        <f>MAX(0,ROUND(ROUND(AC82*(1+Order!$H$9/12),2)-AA83-AB83,2))</f>
        <v/>
      </c>
      <c r="AD83" s="4">
        <f>MIN(Order!$I$10,ROUND(AF82*(1+Order!$H$10/12),2))</f>
        <v/>
      </c>
      <c r="AE83" s="4">
        <f>MAX(0,MIN(ROUND(AF82*(1+Order!$H$10/12),2)-AD83,E83-(G83+J83+M83+P83+S83+V83+Y83+AB83)))</f>
        <v/>
      </c>
      <c r="AF83" s="4">
        <f>MAX(0,ROUND(ROUND(AF82*(1+Order!$H$10/12),2)-AD83-AE83,2))</f>
        <v/>
      </c>
      <c r="AG83" s="4">
        <f>MIN(Order!$I$11,ROUND(AI82*(1+Order!$H$11/12),2))</f>
        <v/>
      </c>
      <c r="AH83" s="4">
        <f>MAX(0,MIN(ROUND(AI82*(1+Order!$H$11/12),2)-AG83,E83-(G83+J83+M83+P83+S83+V83+Y83+AB83+AE83)))</f>
        <v/>
      </c>
      <c r="AI83" s="4">
        <f>MAX(0,ROUND(ROUND(AI82*(1+Order!$H$11/12),2)-AG83-AH83,2))</f>
        <v/>
      </c>
    </row>
    <row r="84">
      <c r="A84" t="n">
        <v>81</v>
      </c>
      <c r="B84" s="16">
        <f>EDATE('Start here'!$B$7,A84-1)</f>
        <v/>
      </c>
      <c r="C84" s="4">
        <f>H84+K84+N84+Q84+T84+W84+Z84+AC84+AF84+AI84</f>
        <v/>
      </c>
      <c r="D84" s="4">
        <f>ROUND(H83*Order!$H$2/12,2)+ROUND(K83*Order!$H$3/12,2)+ROUND(N83*Order!$H$4/12,2)+ROUND(Q83*Order!$H$5/12,2)+ROUND(T83*Order!$H$6/12,2)+ROUND(W83*Order!$H$7/12,2)+ROUND(Z83*Order!$H$8/12,2)+ROUND(AC83*Order!$H$9/12,2)+ROUND(AF83*Order!$H$10/12,2)+ROUND(AI83*Order!$H$11/12,2)</f>
        <v/>
      </c>
      <c r="E84" s="4">
        <f>MAX(0,'Start here'!$B$6-(F84+I84+L84+O84+R84+U84+X84+AA84+AD84+AG84))</f>
        <v/>
      </c>
      <c r="F84" s="4">
        <f>MIN(Order!$I$2,ROUND(H83*(1+Order!$H$2/12),2))</f>
        <v/>
      </c>
      <c r="G84" s="4">
        <f>MAX(0,MIN(ROUND(H83*(1+Order!$H$2/12),2)-F84,E84-(0)))</f>
        <v/>
      </c>
      <c r="H84" s="4">
        <f>MAX(0,ROUND(ROUND(H83*(1+Order!$H$2/12),2)-F84-G84,2))</f>
        <v/>
      </c>
      <c r="I84" s="4">
        <f>MIN(Order!$I$3,ROUND(K83*(1+Order!$H$3/12),2))</f>
        <v/>
      </c>
      <c r="J84" s="4">
        <f>MAX(0,MIN(ROUND(K83*(1+Order!$H$3/12),2)-I84,E84-(G84)))</f>
        <v/>
      </c>
      <c r="K84" s="4">
        <f>MAX(0,ROUND(ROUND(K83*(1+Order!$H$3/12),2)-I84-J84,2))</f>
        <v/>
      </c>
      <c r="L84" s="4">
        <f>MIN(Order!$I$4,ROUND(N83*(1+Order!$H$4/12),2))</f>
        <v/>
      </c>
      <c r="M84" s="4">
        <f>MAX(0,MIN(ROUND(N83*(1+Order!$H$4/12),2)-L84,E84-(G84+J84)))</f>
        <v/>
      </c>
      <c r="N84" s="4">
        <f>MAX(0,ROUND(ROUND(N83*(1+Order!$H$4/12),2)-L84-M84,2))</f>
        <v/>
      </c>
      <c r="O84" s="4">
        <f>MIN(Order!$I$5,ROUND(Q83*(1+Order!$H$5/12),2))</f>
        <v/>
      </c>
      <c r="P84" s="4">
        <f>MAX(0,MIN(ROUND(Q83*(1+Order!$H$5/12),2)-O84,E84-(G84+J84+M84)))</f>
        <v/>
      </c>
      <c r="Q84" s="4">
        <f>MAX(0,ROUND(ROUND(Q83*(1+Order!$H$5/12),2)-O84-P84,2))</f>
        <v/>
      </c>
      <c r="R84" s="4">
        <f>MIN(Order!$I$6,ROUND(T83*(1+Order!$H$6/12),2))</f>
        <v/>
      </c>
      <c r="S84" s="4">
        <f>MAX(0,MIN(ROUND(T83*(1+Order!$H$6/12),2)-R84,E84-(G84+J84+M84+P84)))</f>
        <v/>
      </c>
      <c r="T84" s="4">
        <f>MAX(0,ROUND(ROUND(T83*(1+Order!$H$6/12),2)-R84-S84,2))</f>
        <v/>
      </c>
      <c r="U84" s="4">
        <f>MIN(Order!$I$7,ROUND(W83*(1+Order!$H$7/12),2))</f>
        <v/>
      </c>
      <c r="V84" s="4">
        <f>MAX(0,MIN(ROUND(W83*(1+Order!$H$7/12),2)-U84,E84-(G84+J84+M84+P84+S84)))</f>
        <v/>
      </c>
      <c r="W84" s="4">
        <f>MAX(0,ROUND(ROUND(W83*(1+Order!$H$7/12),2)-U84-V84,2))</f>
        <v/>
      </c>
      <c r="X84" s="4">
        <f>MIN(Order!$I$8,ROUND(Z83*(1+Order!$H$8/12),2))</f>
        <v/>
      </c>
      <c r="Y84" s="4">
        <f>MAX(0,MIN(ROUND(Z83*(1+Order!$H$8/12),2)-X84,E84-(G84+J84+M84+P84+S84+V84)))</f>
        <v/>
      </c>
      <c r="Z84" s="4">
        <f>MAX(0,ROUND(ROUND(Z83*(1+Order!$H$8/12),2)-X84-Y84,2))</f>
        <v/>
      </c>
      <c r="AA84" s="4">
        <f>MIN(Order!$I$9,ROUND(AC83*(1+Order!$H$9/12),2))</f>
        <v/>
      </c>
      <c r="AB84" s="4">
        <f>MAX(0,MIN(ROUND(AC83*(1+Order!$H$9/12),2)-AA84,E84-(G84+J84+M84+P84+S84+V84+Y84)))</f>
        <v/>
      </c>
      <c r="AC84" s="4">
        <f>MAX(0,ROUND(ROUND(AC83*(1+Order!$H$9/12),2)-AA84-AB84,2))</f>
        <v/>
      </c>
      <c r="AD84" s="4">
        <f>MIN(Order!$I$10,ROUND(AF83*(1+Order!$H$10/12),2))</f>
        <v/>
      </c>
      <c r="AE84" s="4">
        <f>MAX(0,MIN(ROUND(AF83*(1+Order!$H$10/12),2)-AD84,E84-(G84+J84+M84+P84+S84+V84+Y84+AB84)))</f>
        <v/>
      </c>
      <c r="AF84" s="4">
        <f>MAX(0,ROUND(ROUND(AF83*(1+Order!$H$10/12),2)-AD84-AE84,2))</f>
        <v/>
      </c>
      <c r="AG84" s="4">
        <f>MIN(Order!$I$11,ROUND(AI83*(1+Order!$H$11/12),2))</f>
        <v/>
      </c>
      <c r="AH84" s="4">
        <f>MAX(0,MIN(ROUND(AI83*(1+Order!$H$11/12),2)-AG84,E84-(G84+J84+M84+P84+S84+V84+Y84+AB84+AE84)))</f>
        <v/>
      </c>
      <c r="AI84" s="4">
        <f>MAX(0,ROUND(ROUND(AI83*(1+Order!$H$11/12),2)-AG84-AH84,2))</f>
        <v/>
      </c>
    </row>
    <row r="85">
      <c r="A85" t="n">
        <v>82</v>
      </c>
      <c r="B85" s="16">
        <f>EDATE('Start here'!$B$7,A85-1)</f>
        <v/>
      </c>
      <c r="C85" s="4">
        <f>H85+K85+N85+Q85+T85+W85+Z85+AC85+AF85+AI85</f>
        <v/>
      </c>
      <c r="D85" s="4">
        <f>ROUND(H84*Order!$H$2/12,2)+ROUND(K84*Order!$H$3/12,2)+ROUND(N84*Order!$H$4/12,2)+ROUND(Q84*Order!$H$5/12,2)+ROUND(T84*Order!$H$6/12,2)+ROUND(W84*Order!$H$7/12,2)+ROUND(Z84*Order!$H$8/12,2)+ROUND(AC84*Order!$H$9/12,2)+ROUND(AF84*Order!$H$10/12,2)+ROUND(AI84*Order!$H$11/12,2)</f>
        <v/>
      </c>
      <c r="E85" s="4">
        <f>MAX(0,'Start here'!$B$6-(F85+I85+L85+O85+R85+U85+X85+AA85+AD85+AG85))</f>
        <v/>
      </c>
      <c r="F85" s="4">
        <f>MIN(Order!$I$2,ROUND(H84*(1+Order!$H$2/12),2))</f>
        <v/>
      </c>
      <c r="G85" s="4">
        <f>MAX(0,MIN(ROUND(H84*(1+Order!$H$2/12),2)-F85,E85-(0)))</f>
        <v/>
      </c>
      <c r="H85" s="4">
        <f>MAX(0,ROUND(ROUND(H84*(1+Order!$H$2/12),2)-F85-G85,2))</f>
        <v/>
      </c>
      <c r="I85" s="4">
        <f>MIN(Order!$I$3,ROUND(K84*(1+Order!$H$3/12),2))</f>
        <v/>
      </c>
      <c r="J85" s="4">
        <f>MAX(0,MIN(ROUND(K84*(1+Order!$H$3/12),2)-I85,E85-(G85)))</f>
        <v/>
      </c>
      <c r="K85" s="4">
        <f>MAX(0,ROUND(ROUND(K84*(1+Order!$H$3/12),2)-I85-J85,2))</f>
        <v/>
      </c>
      <c r="L85" s="4">
        <f>MIN(Order!$I$4,ROUND(N84*(1+Order!$H$4/12),2))</f>
        <v/>
      </c>
      <c r="M85" s="4">
        <f>MAX(0,MIN(ROUND(N84*(1+Order!$H$4/12),2)-L85,E85-(G85+J85)))</f>
        <v/>
      </c>
      <c r="N85" s="4">
        <f>MAX(0,ROUND(ROUND(N84*(1+Order!$H$4/12),2)-L85-M85,2))</f>
        <v/>
      </c>
      <c r="O85" s="4">
        <f>MIN(Order!$I$5,ROUND(Q84*(1+Order!$H$5/12),2))</f>
        <v/>
      </c>
      <c r="P85" s="4">
        <f>MAX(0,MIN(ROUND(Q84*(1+Order!$H$5/12),2)-O85,E85-(G85+J85+M85)))</f>
        <v/>
      </c>
      <c r="Q85" s="4">
        <f>MAX(0,ROUND(ROUND(Q84*(1+Order!$H$5/12),2)-O85-P85,2))</f>
        <v/>
      </c>
      <c r="R85" s="4">
        <f>MIN(Order!$I$6,ROUND(T84*(1+Order!$H$6/12),2))</f>
        <v/>
      </c>
      <c r="S85" s="4">
        <f>MAX(0,MIN(ROUND(T84*(1+Order!$H$6/12),2)-R85,E85-(G85+J85+M85+P85)))</f>
        <v/>
      </c>
      <c r="T85" s="4">
        <f>MAX(0,ROUND(ROUND(T84*(1+Order!$H$6/12),2)-R85-S85,2))</f>
        <v/>
      </c>
      <c r="U85" s="4">
        <f>MIN(Order!$I$7,ROUND(W84*(1+Order!$H$7/12),2))</f>
        <v/>
      </c>
      <c r="V85" s="4">
        <f>MAX(0,MIN(ROUND(W84*(1+Order!$H$7/12),2)-U85,E85-(G85+J85+M85+P85+S85)))</f>
        <v/>
      </c>
      <c r="W85" s="4">
        <f>MAX(0,ROUND(ROUND(W84*(1+Order!$H$7/12),2)-U85-V85,2))</f>
        <v/>
      </c>
      <c r="X85" s="4">
        <f>MIN(Order!$I$8,ROUND(Z84*(1+Order!$H$8/12),2))</f>
        <v/>
      </c>
      <c r="Y85" s="4">
        <f>MAX(0,MIN(ROUND(Z84*(1+Order!$H$8/12),2)-X85,E85-(G85+J85+M85+P85+S85+V85)))</f>
        <v/>
      </c>
      <c r="Z85" s="4">
        <f>MAX(0,ROUND(ROUND(Z84*(1+Order!$H$8/12),2)-X85-Y85,2))</f>
        <v/>
      </c>
      <c r="AA85" s="4">
        <f>MIN(Order!$I$9,ROUND(AC84*(1+Order!$H$9/12),2))</f>
        <v/>
      </c>
      <c r="AB85" s="4">
        <f>MAX(0,MIN(ROUND(AC84*(1+Order!$H$9/12),2)-AA85,E85-(G85+J85+M85+P85+S85+V85+Y85)))</f>
        <v/>
      </c>
      <c r="AC85" s="4">
        <f>MAX(0,ROUND(ROUND(AC84*(1+Order!$H$9/12),2)-AA85-AB85,2))</f>
        <v/>
      </c>
      <c r="AD85" s="4">
        <f>MIN(Order!$I$10,ROUND(AF84*(1+Order!$H$10/12),2))</f>
        <v/>
      </c>
      <c r="AE85" s="4">
        <f>MAX(0,MIN(ROUND(AF84*(1+Order!$H$10/12),2)-AD85,E85-(G85+J85+M85+P85+S85+V85+Y85+AB85)))</f>
        <v/>
      </c>
      <c r="AF85" s="4">
        <f>MAX(0,ROUND(ROUND(AF84*(1+Order!$H$10/12),2)-AD85-AE85,2))</f>
        <v/>
      </c>
      <c r="AG85" s="4">
        <f>MIN(Order!$I$11,ROUND(AI84*(1+Order!$H$11/12),2))</f>
        <v/>
      </c>
      <c r="AH85" s="4">
        <f>MAX(0,MIN(ROUND(AI84*(1+Order!$H$11/12),2)-AG85,E85-(G85+J85+M85+P85+S85+V85+Y85+AB85+AE85)))</f>
        <v/>
      </c>
      <c r="AI85" s="4">
        <f>MAX(0,ROUND(ROUND(AI84*(1+Order!$H$11/12),2)-AG85-AH85,2))</f>
        <v/>
      </c>
    </row>
    <row r="86">
      <c r="A86" t="n">
        <v>83</v>
      </c>
      <c r="B86" s="16">
        <f>EDATE('Start here'!$B$7,A86-1)</f>
        <v/>
      </c>
      <c r="C86" s="4">
        <f>H86+K86+N86+Q86+T86+W86+Z86+AC86+AF86+AI86</f>
        <v/>
      </c>
      <c r="D86" s="4">
        <f>ROUND(H85*Order!$H$2/12,2)+ROUND(K85*Order!$H$3/12,2)+ROUND(N85*Order!$H$4/12,2)+ROUND(Q85*Order!$H$5/12,2)+ROUND(T85*Order!$H$6/12,2)+ROUND(W85*Order!$H$7/12,2)+ROUND(Z85*Order!$H$8/12,2)+ROUND(AC85*Order!$H$9/12,2)+ROUND(AF85*Order!$H$10/12,2)+ROUND(AI85*Order!$H$11/12,2)</f>
        <v/>
      </c>
      <c r="E86" s="4">
        <f>MAX(0,'Start here'!$B$6-(F86+I86+L86+O86+R86+U86+X86+AA86+AD86+AG86))</f>
        <v/>
      </c>
      <c r="F86" s="4">
        <f>MIN(Order!$I$2,ROUND(H85*(1+Order!$H$2/12),2))</f>
        <v/>
      </c>
      <c r="G86" s="4">
        <f>MAX(0,MIN(ROUND(H85*(1+Order!$H$2/12),2)-F86,E86-(0)))</f>
        <v/>
      </c>
      <c r="H86" s="4">
        <f>MAX(0,ROUND(ROUND(H85*(1+Order!$H$2/12),2)-F86-G86,2))</f>
        <v/>
      </c>
      <c r="I86" s="4">
        <f>MIN(Order!$I$3,ROUND(K85*(1+Order!$H$3/12),2))</f>
        <v/>
      </c>
      <c r="J86" s="4">
        <f>MAX(0,MIN(ROUND(K85*(1+Order!$H$3/12),2)-I86,E86-(G86)))</f>
        <v/>
      </c>
      <c r="K86" s="4">
        <f>MAX(0,ROUND(ROUND(K85*(1+Order!$H$3/12),2)-I86-J86,2))</f>
        <v/>
      </c>
      <c r="L86" s="4">
        <f>MIN(Order!$I$4,ROUND(N85*(1+Order!$H$4/12),2))</f>
        <v/>
      </c>
      <c r="M86" s="4">
        <f>MAX(0,MIN(ROUND(N85*(1+Order!$H$4/12),2)-L86,E86-(G86+J86)))</f>
        <v/>
      </c>
      <c r="N86" s="4">
        <f>MAX(0,ROUND(ROUND(N85*(1+Order!$H$4/12),2)-L86-M86,2))</f>
        <v/>
      </c>
      <c r="O86" s="4">
        <f>MIN(Order!$I$5,ROUND(Q85*(1+Order!$H$5/12),2))</f>
        <v/>
      </c>
      <c r="P86" s="4">
        <f>MAX(0,MIN(ROUND(Q85*(1+Order!$H$5/12),2)-O86,E86-(G86+J86+M86)))</f>
        <v/>
      </c>
      <c r="Q86" s="4">
        <f>MAX(0,ROUND(ROUND(Q85*(1+Order!$H$5/12),2)-O86-P86,2))</f>
        <v/>
      </c>
      <c r="R86" s="4">
        <f>MIN(Order!$I$6,ROUND(T85*(1+Order!$H$6/12),2))</f>
        <v/>
      </c>
      <c r="S86" s="4">
        <f>MAX(0,MIN(ROUND(T85*(1+Order!$H$6/12),2)-R86,E86-(G86+J86+M86+P86)))</f>
        <v/>
      </c>
      <c r="T86" s="4">
        <f>MAX(0,ROUND(ROUND(T85*(1+Order!$H$6/12),2)-R86-S86,2))</f>
        <v/>
      </c>
      <c r="U86" s="4">
        <f>MIN(Order!$I$7,ROUND(W85*(1+Order!$H$7/12),2))</f>
        <v/>
      </c>
      <c r="V86" s="4">
        <f>MAX(0,MIN(ROUND(W85*(1+Order!$H$7/12),2)-U86,E86-(G86+J86+M86+P86+S86)))</f>
        <v/>
      </c>
      <c r="W86" s="4">
        <f>MAX(0,ROUND(ROUND(W85*(1+Order!$H$7/12),2)-U86-V86,2))</f>
        <v/>
      </c>
      <c r="X86" s="4">
        <f>MIN(Order!$I$8,ROUND(Z85*(1+Order!$H$8/12),2))</f>
        <v/>
      </c>
      <c r="Y86" s="4">
        <f>MAX(0,MIN(ROUND(Z85*(1+Order!$H$8/12),2)-X86,E86-(G86+J86+M86+P86+S86+V86)))</f>
        <v/>
      </c>
      <c r="Z86" s="4">
        <f>MAX(0,ROUND(ROUND(Z85*(1+Order!$H$8/12),2)-X86-Y86,2))</f>
        <v/>
      </c>
      <c r="AA86" s="4">
        <f>MIN(Order!$I$9,ROUND(AC85*(1+Order!$H$9/12),2))</f>
        <v/>
      </c>
      <c r="AB86" s="4">
        <f>MAX(0,MIN(ROUND(AC85*(1+Order!$H$9/12),2)-AA86,E86-(G86+J86+M86+P86+S86+V86+Y86)))</f>
        <v/>
      </c>
      <c r="AC86" s="4">
        <f>MAX(0,ROUND(ROUND(AC85*(1+Order!$H$9/12),2)-AA86-AB86,2))</f>
        <v/>
      </c>
      <c r="AD86" s="4">
        <f>MIN(Order!$I$10,ROUND(AF85*(1+Order!$H$10/12),2))</f>
        <v/>
      </c>
      <c r="AE86" s="4">
        <f>MAX(0,MIN(ROUND(AF85*(1+Order!$H$10/12),2)-AD86,E86-(G86+J86+M86+P86+S86+V86+Y86+AB86)))</f>
        <v/>
      </c>
      <c r="AF86" s="4">
        <f>MAX(0,ROUND(ROUND(AF85*(1+Order!$H$10/12),2)-AD86-AE86,2))</f>
        <v/>
      </c>
      <c r="AG86" s="4">
        <f>MIN(Order!$I$11,ROUND(AI85*(1+Order!$H$11/12),2))</f>
        <v/>
      </c>
      <c r="AH86" s="4">
        <f>MAX(0,MIN(ROUND(AI85*(1+Order!$H$11/12),2)-AG86,E86-(G86+J86+M86+P86+S86+V86+Y86+AB86+AE86)))</f>
        <v/>
      </c>
      <c r="AI86" s="4">
        <f>MAX(0,ROUND(ROUND(AI85*(1+Order!$H$11/12),2)-AG86-AH86,2))</f>
        <v/>
      </c>
    </row>
    <row r="87">
      <c r="A87" t="n">
        <v>84</v>
      </c>
      <c r="B87" s="16">
        <f>EDATE('Start here'!$B$7,A87-1)</f>
        <v/>
      </c>
      <c r="C87" s="4">
        <f>H87+K87+N87+Q87+T87+W87+Z87+AC87+AF87+AI87</f>
        <v/>
      </c>
      <c r="D87" s="4">
        <f>ROUND(H86*Order!$H$2/12,2)+ROUND(K86*Order!$H$3/12,2)+ROUND(N86*Order!$H$4/12,2)+ROUND(Q86*Order!$H$5/12,2)+ROUND(T86*Order!$H$6/12,2)+ROUND(W86*Order!$H$7/12,2)+ROUND(Z86*Order!$H$8/12,2)+ROUND(AC86*Order!$H$9/12,2)+ROUND(AF86*Order!$H$10/12,2)+ROUND(AI86*Order!$H$11/12,2)</f>
        <v/>
      </c>
      <c r="E87" s="4">
        <f>MAX(0,'Start here'!$B$6-(F87+I87+L87+O87+R87+U87+X87+AA87+AD87+AG87))</f>
        <v/>
      </c>
      <c r="F87" s="4">
        <f>MIN(Order!$I$2,ROUND(H86*(1+Order!$H$2/12),2))</f>
        <v/>
      </c>
      <c r="G87" s="4">
        <f>MAX(0,MIN(ROUND(H86*(1+Order!$H$2/12),2)-F87,E87-(0)))</f>
        <v/>
      </c>
      <c r="H87" s="4">
        <f>MAX(0,ROUND(ROUND(H86*(1+Order!$H$2/12),2)-F87-G87,2))</f>
        <v/>
      </c>
      <c r="I87" s="4">
        <f>MIN(Order!$I$3,ROUND(K86*(1+Order!$H$3/12),2))</f>
        <v/>
      </c>
      <c r="J87" s="4">
        <f>MAX(0,MIN(ROUND(K86*(1+Order!$H$3/12),2)-I87,E87-(G87)))</f>
        <v/>
      </c>
      <c r="K87" s="4">
        <f>MAX(0,ROUND(ROUND(K86*(1+Order!$H$3/12),2)-I87-J87,2))</f>
        <v/>
      </c>
      <c r="L87" s="4">
        <f>MIN(Order!$I$4,ROUND(N86*(1+Order!$H$4/12),2))</f>
        <v/>
      </c>
      <c r="M87" s="4">
        <f>MAX(0,MIN(ROUND(N86*(1+Order!$H$4/12),2)-L87,E87-(G87+J87)))</f>
        <v/>
      </c>
      <c r="N87" s="4">
        <f>MAX(0,ROUND(ROUND(N86*(1+Order!$H$4/12),2)-L87-M87,2))</f>
        <v/>
      </c>
      <c r="O87" s="4">
        <f>MIN(Order!$I$5,ROUND(Q86*(1+Order!$H$5/12),2))</f>
        <v/>
      </c>
      <c r="P87" s="4">
        <f>MAX(0,MIN(ROUND(Q86*(1+Order!$H$5/12),2)-O87,E87-(G87+J87+M87)))</f>
        <v/>
      </c>
      <c r="Q87" s="4">
        <f>MAX(0,ROUND(ROUND(Q86*(1+Order!$H$5/12),2)-O87-P87,2))</f>
        <v/>
      </c>
      <c r="R87" s="4">
        <f>MIN(Order!$I$6,ROUND(T86*(1+Order!$H$6/12),2))</f>
        <v/>
      </c>
      <c r="S87" s="4">
        <f>MAX(0,MIN(ROUND(T86*(1+Order!$H$6/12),2)-R87,E87-(G87+J87+M87+P87)))</f>
        <v/>
      </c>
      <c r="T87" s="4">
        <f>MAX(0,ROUND(ROUND(T86*(1+Order!$H$6/12),2)-R87-S87,2))</f>
        <v/>
      </c>
      <c r="U87" s="4">
        <f>MIN(Order!$I$7,ROUND(W86*(1+Order!$H$7/12),2))</f>
        <v/>
      </c>
      <c r="V87" s="4">
        <f>MAX(0,MIN(ROUND(W86*(1+Order!$H$7/12),2)-U87,E87-(G87+J87+M87+P87+S87)))</f>
        <v/>
      </c>
      <c r="W87" s="4">
        <f>MAX(0,ROUND(ROUND(W86*(1+Order!$H$7/12),2)-U87-V87,2))</f>
        <v/>
      </c>
      <c r="X87" s="4">
        <f>MIN(Order!$I$8,ROUND(Z86*(1+Order!$H$8/12),2))</f>
        <v/>
      </c>
      <c r="Y87" s="4">
        <f>MAX(0,MIN(ROUND(Z86*(1+Order!$H$8/12),2)-X87,E87-(G87+J87+M87+P87+S87+V87)))</f>
        <v/>
      </c>
      <c r="Z87" s="4">
        <f>MAX(0,ROUND(ROUND(Z86*(1+Order!$H$8/12),2)-X87-Y87,2))</f>
        <v/>
      </c>
      <c r="AA87" s="4">
        <f>MIN(Order!$I$9,ROUND(AC86*(1+Order!$H$9/12),2))</f>
        <v/>
      </c>
      <c r="AB87" s="4">
        <f>MAX(0,MIN(ROUND(AC86*(1+Order!$H$9/12),2)-AA87,E87-(G87+J87+M87+P87+S87+V87+Y87)))</f>
        <v/>
      </c>
      <c r="AC87" s="4">
        <f>MAX(0,ROUND(ROUND(AC86*(1+Order!$H$9/12),2)-AA87-AB87,2))</f>
        <v/>
      </c>
      <c r="AD87" s="4">
        <f>MIN(Order!$I$10,ROUND(AF86*(1+Order!$H$10/12),2))</f>
        <v/>
      </c>
      <c r="AE87" s="4">
        <f>MAX(0,MIN(ROUND(AF86*(1+Order!$H$10/12),2)-AD87,E87-(G87+J87+M87+P87+S87+V87+Y87+AB87)))</f>
        <v/>
      </c>
      <c r="AF87" s="4">
        <f>MAX(0,ROUND(ROUND(AF86*(1+Order!$H$10/12),2)-AD87-AE87,2))</f>
        <v/>
      </c>
      <c r="AG87" s="4">
        <f>MIN(Order!$I$11,ROUND(AI86*(1+Order!$H$11/12),2))</f>
        <v/>
      </c>
      <c r="AH87" s="4">
        <f>MAX(0,MIN(ROUND(AI86*(1+Order!$H$11/12),2)-AG87,E87-(G87+J87+M87+P87+S87+V87+Y87+AB87+AE87)))</f>
        <v/>
      </c>
      <c r="AI87" s="4">
        <f>MAX(0,ROUND(ROUND(AI86*(1+Order!$H$11/12),2)-AG87-AH87,2))</f>
        <v/>
      </c>
    </row>
    <row r="88">
      <c r="A88" t="n">
        <v>85</v>
      </c>
      <c r="B88" s="16">
        <f>EDATE('Start here'!$B$7,A88-1)</f>
        <v/>
      </c>
      <c r="C88" s="4">
        <f>H88+K88+N88+Q88+T88+W88+Z88+AC88+AF88+AI88</f>
        <v/>
      </c>
      <c r="D88" s="4">
        <f>ROUND(H87*Order!$H$2/12,2)+ROUND(K87*Order!$H$3/12,2)+ROUND(N87*Order!$H$4/12,2)+ROUND(Q87*Order!$H$5/12,2)+ROUND(T87*Order!$H$6/12,2)+ROUND(W87*Order!$H$7/12,2)+ROUND(Z87*Order!$H$8/12,2)+ROUND(AC87*Order!$H$9/12,2)+ROUND(AF87*Order!$H$10/12,2)+ROUND(AI87*Order!$H$11/12,2)</f>
        <v/>
      </c>
      <c r="E88" s="4">
        <f>MAX(0,'Start here'!$B$6-(F88+I88+L88+O88+R88+U88+X88+AA88+AD88+AG88))</f>
        <v/>
      </c>
      <c r="F88" s="4">
        <f>MIN(Order!$I$2,ROUND(H87*(1+Order!$H$2/12),2))</f>
        <v/>
      </c>
      <c r="G88" s="4">
        <f>MAX(0,MIN(ROUND(H87*(1+Order!$H$2/12),2)-F88,E88-(0)))</f>
        <v/>
      </c>
      <c r="H88" s="4">
        <f>MAX(0,ROUND(ROUND(H87*(1+Order!$H$2/12),2)-F88-G88,2))</f>
        <v/>
      </c>
      <c r="I88" s="4">
        <f>MIN(Order!$I$3,ROUND(K87*(1+Order!$H$3/12),2))</f>
        <v/>
      </c>
      <c r="J88" s="4">
        <f>MAX(0,MIN(ROUND(K87*(1+Order!$H$3/12),2)-I88,E88-(G88)))</f>
        <v/>
      </c>
      <c r="K88" s="4">
        <f>MAX(0,ROUND(ROUND(K87*(1+Order!$H$3/12),2)-I88-J88,2))</f>
        <v/>
      </c>
      <c r="L88" s="4">
        <f>MIN(Order!$I$4,ROUND(N87*(1+Order!$H$4/12),2))</f>
        <v/>
      </c>
      <c r="M88" s="4">
        <f>MAX(0,MIN(ROUND(N87*(1+Order!$H$4/12),2)-L88,E88-(G88+J88)))</f>
        <v/>
      </c>
      <c r="N88" s="4">
        <f>MAX(0,ROUND(ROUND(N87*(1+Order!$H$4/12),2)-L88-M88,2))</f>
        <v/>
      </c>
      <c r="O88" s="4">
        <f>MIN(Order!$I$5,ROUND(Q87*(1+Order!$H$5/12),2))</f>
        <v/>
      </c>
      <c r="P88" s="4">
        <f>MAX(0,MIN(ROUND(Q87*(1+Order!$H$5/12),2)-O88,E88-(G88+J88+M88)))</f>
        <v/>
      </c>
      <c r="Q88" s="4">
        <f>MAX(0,ROUND(ROUND(Q87*(1+Order!$H$5/12),2)-O88-P88,2))</f>
        <v/>
      </c>
      <c r="R88" s="4">
        <f>MIN(Order!$I$6,ROUND(T87*(1+Order!$H$6/12),2))</f>
        <v/>
      </c>
      <c r="S88" s="4">
        <f>MAX(0,MIN(ROUND(T87*(1+Order!$H$6/12),2)-R88,E88-(G88+J88+M88+P88)))</f>
        <v/>
      </c>
      <c r="T88" s="4">
        <f>MAX(0,ROUND(ROUND(T87*(1+Order!$H$6/12),2)-R88-S88,2))</f>
        <v/>
      </c>
      <c r="U88" s="4">
        <f>MIN(Order!$I$7,ROUND(W87*(1+Order!$H$7/12),2))</f>
        <v/>
      </c>
      <c r="V88" s="4">
        <f>MAX(0,MIN(ROUND(W87*(1+Order!$H$7/12),2)-U88,E88-(G88+J88+M88+P88+S88)))</f>
        <v/>
      </c>
      <c r="W88" s="4">
        <f>MAX(0,ROUND(ROUND(W87*(1+Order!$H$7/12),2)-U88-V88,2))</f>
        <v/>
      </c>
      <c r="X88" s="4">
        <f>MIN(Order!$I$8,ROUND(Z87*(1+Order!$H$8/12),2))</f>
        <v/>
      </c>
      <c r="Y88" s="4">
        <f>MAX(0,MIN(ROUND(Z87*(1+Order!$H$8/12),2)-X88,E88-(G88+J88+M88+P88+S88+V88)))</f>
        <v/>
      </c>
      <c r="Z88" s="4">
        <f>MAX(0,ROUND(ROUND(Z87*(1+Order!$H$8/12),2)-X88-Y88,2))</f>
        <v/>
      </c>
      <c r="AA88" s="4">
        <f>MIN(Order!$I$9,ROUND(AC87*(1+Order!$H$9/12),2))</f>
        <v/>
      </c>
      <c r="AB88" s="4">
        <f>MAX(0,MIN(ROUND(AC87*(1+Order!$H$9/12),2)-AA88,E88-(G88+J88+M88+P88+S88+V88+Y88)))</f>
        <v/>
      </c>
      <c r="AC88" s="4">
        <f>MAX(0,ROUND(ROUND(AC87*(1+Order!$H$9/12),2)-AA88-AB88,2))</f>
        <v/>
      </c>
      <c r="AD88" s="4">
        <f>MIN(Order!$I$10,ROUND(AF87*(1+Order!$H$10/12),2))</f>
        <v/>
      </c>
      <c r="AE88" s="4">
        <f>MAX(0,MIN(ROUND(AF87*(1+Order!$H$10/12),2)-AD88,E88-(G88+J88+M88+P88+S88+V88+Y88+AB88)))</f>
        <v/>
      </c>
      <c r="AF88" s="4">
        <f>MAX(0,ROUND(ROUND(AF87*(1+Order!$H$10/12),2)-AD88-AE88,2))</f>
        <v/>
      </c>
      <c r="AG88" s="4">
        <f>MIN(Order!$I$11,ROUND(AI87*(1+Order!$H$11/12),2))</f>
        <v/>
      </c>
      <c r="AH88" s="4">
        <f>MAX(0,MIN(ROUND(AI87*(1+Order!$H$11/12),2)-AG88,E88-(G88+J88+M88+P88+S88+V88+Y88+AB88+AE88)))</f>
        <v/>
      </c>
      <c r="AI88" s="4">
        <f>MAX(0,ROUND(ROUND(AI87*(1+Order!$H$11/12),2)-AG88-AH88,2))</f>
        <v/>
      </c>
    </row>
    <row r="89">
      <c r="A89" t="n">
        <v>86</v>
      </c>
      <c r="B89" s="16">
        <f>EDATE('Start here'!$B$7,A89-1)</f>
        <v/>
      </c>
      <c r="C89" s="4">
        <f>H89+K89+N89+Q89+T89+W89+Z89+AC89+AF89+AI89</f>
        <v/>
      </c>
      <c r="D89" s="4">
        <f>ROUND(H88*Order!$H$2/12,2)+ROUND(K88*Order!$H$3/12,2)+ROUND(N88*Order!$H$4/12,2)+ROUND(Q88*Order!$H$5/12,2)+ROUND(T88*Order!$H$6/12,2)+ROUND(W88*Order!$H$7/12,2)+ROUND(Z88*Order!$H$8/12,2)+ROUND(AC88*Order!$H$9/12,2)+ROUND(AF88*Order!$H$10/12,2)+ROUND(AI88*Order!$H$11/12,2)</f>
        <v/>
      </c>
      <c r="E89" s="4">
        <f>MAX(0,'Start here'!$B$6-(F89+I89+L89+O89+R89+U89+X89+AA89+AD89+AG89))</f>
        <v/>
      </c>
      <c r="F89" s="4">
        <f>MIN(Order!$I$2,ROUND(H88*(1+Order!$H$2/12),2))</f>
        <v/>
      </c>
      <c r="G89" s="4">
        <f>MAX(0,MIN(ROUND(H88*(1+Order!$H$2/12),2)-F89,E89-(0)))</f>
        <v/>
      </c>
      <c r="H89" s="4">
        <f>MAX(0,ROUND(ROUND(H88*(1+Order!$H$2/12),2)-F89-G89,2))</f>
        <v/>
      </c>
      <c r="I89" s="4">
        <f>MIN(Order!$I$3,ROUND(K88*(1+Order!$H$3/12),2))</f>
        <v/>
      </c>
      <c r="J89" s="4">
        <f>MAX(0,MIN(ROUND(K88*(1+Order!$H$3/12),2)-I89,E89-(G89)))</f>
        <v/>
      </c>
      <c r="K89" s="4">
        <f>MAX(0,ROUND(ROUND(K88*(1+Order!$H$3/12),2)-I89-J89,2))</f>
        <v/>
      </c>
      <c r="L89" s="4">
        <f>MIN(Order!$I$4,ROUND(N88*(1+Order!$H$4/12),2))</f>
        <v/>
      </c>
      <c r="M89" s="4">
        <f>MAX(0,MIN(ROUND(N88*(1+Order!$H$4/12),2)-L89,E89-(G89+J89)))</f>
        <v/>
      </c>
      <c r="N89" s="4">
        <f>MAX(0,ROUND(ROUND(N88*(1+Order!$H$4/12),2)-L89-M89,2))</f>
        <v/>
      </c>
      <c r="O89" s="4">
        <f>MIN(Order!$I$5,ROUND(Q88*(1+Order!$H$5/12),2))</f>
        <v/>
      </c>
      <c r="P89" s="4">
        <f>MAX(0,MIN(ROUND(Q88*(1+Order!$H$5/12),2)-O89,E89-(G89+J89+M89)))</f>
        <v/>
      </c>
      <c r="Q89" s="4">
        <f>MAX(0,ROUND(ROUND(Q88*(1+Order!$H$5/12),2)-O89-P89,2))</f>
        <v/>
      </c>
      <c r="R89" s="4">
        <f>MIN(Order!$I$6,ROUND(T88*(1+Order!$H$6/12),2))</f>
        <v/>
      </c>
      <c r="S89" s="4">
        <f>MAX(0,MIN(ROUND(T88*(1+Order!$H$6/12),2)-R89,E89-(G89+J89+M89+P89)))</f>
        <v/>
      </c>
      <c r="T89" s="4">
        <f>MAX(0,ROUND(ROUND(T88*(1+Order!$H$6/12),2)-R89-S89,2))</f>
        <v/>
      </c>
      <c r="U89" s="4">
        <f>MIN(Order!$I$7,ROUND(W88*(1+Order!$H$7/12),2))</f>
        <v/>
      </c>
      <c r="V89" s="4">
        <f>MAX(0,MIN(ROUND(W88*(1+Order!$H$7/12),2)-U89,E89-(G89+J89+M89+P89+S89)))</f>
        <v/>
      </c>
      <c r="W89" s="4">
        <f>MAX(0,ROUND(ROUND(W88*(1+Order!$H$7/12),2)-U89-V89,2))</f>
        <v/>
      </c>
      <c r="X89" s="4">
        <f>MIN(Order!$I$8,ROUND(Z88*(1+Order!$H$8/12),2))</f>
        <v/>
      </c>
      <c r="Y89" s="4">
        <f>MAX(0,MIN(ROUND(Z88*(1+Order!$H$8/12),2)-X89,E89-(G89+J89+M89+P89+S89+V89)))</f>
        <v/>
      </c>
      <c r="Z89" s="4">
        <f>MAX(0,ROUND(ROUND(Z88*(1+Order!$H$8/12),2)-X89-Y89,2))</f>
        <v/>
      </c>
      <c r="AA89" s="4">
        <f>MIN(Order!$I$9,ROUND(AC88*(1+Order!$H$9/12),2))</f>
        <v/>
      </c>
      <c r="AB89" s="4">
        <f>MAX(0,MIN(ROUND(AC88*(1+Order!$H$9/12),2)-AA89,E89-(G89+J89+M89+P89+S89+V89+Y89)))</f>
        <v/>
      </c>
      <c r="AC89" s="4">
        <f>MAX(0,ROUND(ROUND(AC88*(1+Order!$H$9/12),2)-AA89-AB89,2))</f>
        <v/>
      </c>
      <c r="AD89" s="4">
        <f>MIN(Order!$I$10,ROUND(AF88*(1+Order!$H$10/12),2))</f>
        <v/>
      </c>
      <c r="AE89" s="4">
        <f>MAX(0,MIN(ROUND(AF88*(1+Order!$H$10/12),2)-AD89,E89-(G89+J89+M89+P89+S89+V89+Y89+AB89)))</f>
        <v/>
      </c>
      <c r="AF89" s="4">
        <f>MAX(0,ROUND(ROUND(AF88*(1+Order!$H$10/12),2)-AD89-AE89,2))</f>
        <v/>
      </c>
      <c r="AG89" s="4">
        <f>MIN(Order!$I$11,ROUND(AI88*(1+Order!$H$11/12),2))</f>
        <v/>
      </c>
      <c r="AH89" s="4">
        <f>MAX(0,MIN(ROUND(AI88*(1+Order!$H$11/12),2)-AG89,E89-(G89+J89+M89+P89+S89+V89+Y89+AB89+AE89)))</f>
        <v/>
      </c>
      <c r="AI89" s="4">
        <f>MAX(0,ROUND(ROUND(AI88*(1+Order!$H$11/12),2)-AG89-AH89,2))</f>
        <v/>
      </c>
    </row>
    <row r="90">
      <c r="A90" t="n">
        <v>87</v>
      </c>
      <c r="B90" s="16">
        <f>EDATE('Start here'!$B$7,A90-1)</f>
        <v/>
      </c>
      <c r="C90" s="4">
        <f>H90+K90+N90+Q90+T90+W90+Z90+AC90+AF90+AI90</f>
        <v/>
      </c>
      <c r="D90" s="4">
        <f>ROUND(H89*Order!$H$2/12,2)+ROUND(K89*Order!$H$3/12,2)+ROUND(N89*Order!$H$4/12,2)+ROUND(Q89*Order!$H$5/12,2)+ROUND(T89*Order!$H$6/12,2)+ROUND(W89*Order!$H$7/12,2)+ROUND(Z89*Order!$H$8/12,2)+ROUND(AC89*Order!$H$9/12,2)+ROUND(AF89*Order!$H$10/12,2)+ROUND(AI89*Order!$H$11/12,2)</f>
        <v/>
      </c>
      <c r="E90" s="4">
        <f>MAX(0,'Start here'!$B$6-(F90+I90+L90+O90+R90+U90+X90+AA90+AD90+AG90))</f>
        <v/>
      </c>
      <c r="F90" s="4">
        <f>MIN(Order!$I$2,ROUND(H89*(1+Order!$H$2/12),2))</f>
        <v/>
      </c>
      <c r="G90" s="4">
        <f>MAX(0,MIN(ROUND(H89*(1+Order!$H$2/12),2)-F90,E90-(0)))</f>
        <v/>
      </c>
      <c r="H90" s="4">
        <f>MAX(0,ROUND(ROUND(H89*(1+Order!$H$2/12),2)-F90-G90,2))</f>
        <v/>
      </c>
      <c r="I90" s="4">
        <f>MIN(Order!$I$3,ROUND(K89*(1+Order!$H$3/12),2))</f>
        <v/>
      </c>
      <c r="J90" s="4">
        <f>MAX(0,MIN(ROUND(K89*(1+Order!$H$3/12),2)-I90,E90-(G90)))</f>
        <v/>
      </c>
      <c r="K90" s="4">
        <f>MAX(0,ROUND(ROUND(K89*(1+Order!$H$3/12),2)-I90-J90,2))</f>
        <v/>
      </c>
      <c r="L90" s="4">
        <f>MIN(Order!$I$4,ROUND(N89*(1+Order!$H$4/12),2))</f>
        <v/>
      </c>
      <c r="M90" s="4">
        <f>MAX(0,MIN(ROUND(N89*(1+Order!$H$4/12),2)-L90,E90-(G90+J90)))</f>
        <v/>
      </c>
      <c r="N90" s="4">
        <f>MAX(0,ROUND(ROUND(N89*(1+Order!$H$4/12),2)-L90-M90,2))</f>
        <v/>
      </c>
      <c r="O90" s="4">
        <f>MIN(Order!$I$5,ROUND(Q89*(1+Order!$H$5/12),2))</f>
        <v/>
      </c>
      <c r="P90" s="4">
        <f>MAX(0,MIN(ROUND(Q89*(1+Order!$H$5/12),2)-O90,E90-(G90+J90+M90)))</f>
        <v/>
      </c>
      <c r="Q90" s="4">
        <f>MAX(0,ROUND(ROUND(Q89*(1+Order!$H$5/12),2)-O90-P90,2))</f>
        <v/>
      </c>
      <c r="R90" s="4">
        <f>MIN(Order!$I$6,ROUND(T89*(1+Order!$H$6/12),2))</f>
        <v/>
      </c>
      <c r="S90" s="4">
        <f>MAX(0,MIN(ROUND(T89*(1+Order!$H$6/12),2)-R90,E90-(G90+J90+M90+P90)))</f>
        <v/>
      </c>
      <c r="T90" s="4">
        <f>MAX(0,ROUND(ROUND(T89*(1+Order!$H$6/12),2)-R90-S90,2))</f>
        <v/>
      </c>
      <c r="U90" s="4">
        <f>MIN(Order!$I$7,ROUND(W89*(1+Order!$H$7/12),2))</f>
        <v/>
      </c>
      <c r="V90" s="4">
        <f>MAX(0,MIN(ROUND(W89*(1+Order!$H$7/12),2)-U90,E90-(G90+J90+M90+P90+S90)))</f>
        <v/>
      </c>
      <c r="W90" s="4">
        <f>MAX(0,ROUND(ROUND(W89*(1+Order!$H$7/12),2)-U90-V90,2))</f>
        <v/>
      </c>
      <c r="X90" s="4">
        <f>MIN(Order!$I$8,ROUND(Z89*(1+Order!$H$8/12),2))</f>
        <v/>
      </c>
      <c r="Y90" s="4">
        <f>MAX(0,MIN(ROUND(Z89*(1+Order!$H$8/12),2)-X90,E90-(G90+J90+M90+P90+S90+V90)))</f>
        <v/>
      </c>
      <c r="Z90" s="4">
        <f>MAX(0,ROUND(ROUND(Z89*(1+Order!$H$8/12),2)-X90-Y90,2))</f>
        <v/>
      </c>
      <c r="AA90" s="4">
        <f>MIN(Order!$I$9,ROUND(AC89*(1+Order!$H$9/12),2))</f>
        <v/>
      </c>
      <c r="AB90" s="4">
        <f>MAX(0,MIN(ROUND(AC89*(1+Order!$H$9/12),2)-AA90,E90-(G90+J90+M90+P90+S90+V90+Y90)))</f>
        <v/>
      </c>
      <c r="AC90" s="4">
        <f>MAX(0,ROUND(ROUND(AC89*(1+Order!$H$9/12),2)-AA90-AB90,2))</f>
        <v/>
      </c>
      <c r="AD90" s="4">
        <f>MIN(Order!$I$10,ROUND(AF89*(1+Order!$H$10/12),2))</f>
        <v/>
      </c>
      <c r="AE90" s="4">
        <f>MAX(0,MIN(ROUND(AF89*(1+Order!$H$10/12),2)-AD90,E90-(G90+J90+M90+P90+S90+V90+Y90+AB90)))</f>
        <v/>
      </c>
      <c r="AF90" s="4">
        <f>MAX(0,ROUND(ROUND(AF89*(1+Order!$H$10/12),2)-AD90-AE90,2))</f>
        <v/>
      </c>
      <c r="AG90" s="4">
        <f>MIN(Order!$I$11,ROUND(AI89*(1+Order!$H$11/12),2))</f>
        <v/>
      </c>
      <c r="AH90" s="4">
        <f>MAX(0,MIN(ROUND(AI89*(1+Order!$H$11/12),2)-AG90,E90-(G90+J90+M90+P90+S90+V90+Y90+AB90+AE90)))</f>
        <v/>
      </c>
      <c r="AI90" s="4">
        <f>MAX(0,ROUND(ROUND(AI89*(1+Order!$H$11/12),2)-AG90-AH90,2))</f>
        <v/>
      </c>
    </row>
    <row r="91">
      <c r="A91" t="n">
        <v>88</v>
      </c>
      <c r="B91" s="16">
        <f>EDATE('Start here'!$B$7,A91-1)</f>
        <v/>
      </c>
      <c r="C91" s="4">
        <f>H91+K91+N91+Q91+T91+W91+Z91+AC91+AF91+AI91</f>
        <v/>
      </c>
      <c r="D91" s="4">
        <f>ROUND(H90*Order!$H$2/12,2)+ROUND(K90*Order!$H$3/12,2)+ROUND(N90*Order!$H$4/12,2)+ROUND(Q90*Order!$H$5/12,2)+ROUND(T90*Order!$H$6/12,2)+ROUND(W90*Order!$H$7/12,2)+ROUND(Z90*Order!$H$8/12,2)+ROUND(AC90*Order!$H$9/12,2)+ROUND(AF90*Order!$H$10/12,2)+ROUND(AI90*Order!$H$11/12,2)</f>
        <v/>
      </c>
      <c r="E91" s="4">
        <f>MAX(0,'Start here'!$B$6-(F91+I91+L91+O91+R91+U91+X91+AA91+AD91+AG91))</f>
        <v/>
      </c>
      <c r="F91" s="4">
        <f>MIN(Order!$I$2,ROUND(H90*(1+Order!$H$2/12),2))</f>
        <v/>
      </c>
      <c r="G91" s="4">
        <f>MAX(0,MIN(ROUND(H90*(1+Order!$H$2/12),2)-F91,E91-(0)))</f>
        <v/>
      </c>
      <c r="H91" s="4">
        <f>MAX(0,ROUND(ROUND(H90*(1+Order!$H$2/12),2)-F91-G91,2))</f>
        <v/>
      </c>
      <c r="I91" s="4">
        <f>MIN(Order!$I$3,ROUND(K90*(1+Order!$H$3/12),2))</f>
        <v/>
      </c>
      <c r="J91" s="4">
        <f>MAX(0,MIN(ROUND(K90*(1+Order!$H$3/12),2)-I91,E91-(G91)))</f>
        <v/>
      </c>
      <c r="K91" s="4">
        <f>MAX(0,ROUND(ROUND(K90*(1+Order!$H$3/12),2)-I91-J91,2))</f>
        <v/>
      </c>
      <c r="L91" s="4">
        <f>MIN(Order!$I$4,ROUND(N90*(1+Order!$H$4/12),2))</f>
        <v/>
      </c>
      <c r="M91" s="4">
        <f>MAX(0,MIN(ROUND(N90*(1+Order!$H$4/12),2)-L91,E91-(G91+J91)))</f>
        <v/>
      </c>
      <c r="N91" s="4">
        <f>MAX(0,ROUND(ROUND(N90*(1+Order!$H$4/12),2)-L91-M91,2))</f>
        <v/>
      </c>
      <c r="O91" s="4">
        <f>MIN(Order!$I$5,ROUND(Q90*(1+Order!$H$5/12),2))</f>
        <v/>
      </c>
      <c r="P91" s="4">
        <f>MAX(0,MIN(ROUND(Q90*(1+Order!$H$5/12),2)-O91,E91-(G91+J91+M91)))</f>
        <v/>
      </c>
      <c r="Q91" s="4">
        <f>MAX(0,ROUND(ROUND(Q90*(1+Order!$H$5/12),2)-O91-P91,2))</f>
        <v/>
      </c>
      <c r="R91" s="4">
        <f>MIN(Order!$I$6,ROUND(T90*(1+Order!$H$6/12),2))</f>
        <v/>
      </c>
      <c r="S91" s="4">
        <f>MAX(0,MIN(ROUND(T90*(1+Order!$H$6/12),2)-R91,E91-(G91+J91+M91+P91)))</f>
        <v/>
      </c>
      <c r="T91" s="4">
        <f>MAX(0,ROUND(ROUND(T90*(1+Order!$H$6/12),2)-R91-S91,2))</f>
        <v/>
      </c>
      <c r="U91" s="4">
        <f>MIN(Order!$I$7,ROUND(W90*(1+Order!$H$7/12),2))</f>
        <v/>
      </c>
      <c r="V91" s="4">
        <f>MAX(0,MIN(ROUND(W90*(1+Order!$H$7/12),2)-U91,E91-(G91+J91+M91+P91+S91)))</f>
        <v/>
      </c>
      <c r="W91" s="4">
        <f>MAX(0,ROUND(ROUND(W90*(1+Order!$H$7/12),2)-U91-V91,2))</f>
        <v/>
      </c>
      <c r="X91" s="4">
        <f>MIN(Order!$I$8,ROUND(Z90*(1+Order!$H$8/12),2))</f>
        <v/>
      </c>
      <c r="Y91" s="4">
        <f>MAX(0,MIN(ROUND(Z90*(1+Order!$H$8/12),2)-X91,E91-(G91+J91+M91+P91+S91+V91)))</f>
        <v/>
      </c>
      <c r="Z91" s="4">
        <f>MAX(0,ROUND(ROUND(Z90*(1+Order!$H$8/12),2)-X91-Y91,2))</f>
        <v/>
      </c>
      <c r="AA91" s="4">
        <f>MIN(Order!$I$9,ROUND(AC90*(1+Order!$H$9/12),2))</f>
        <v/>
      </c>
      <c r="AB91" s="4">
        <f>MAX(0,MIN(ROUND(AC90*(1+Order!$H$9/12),2)-AA91,E91-(G91+J91+M91+P91+S91+V91+Y91)))</f>
        <v/>
      </c>
      <c r="AC91" s="4">
        <f>MAX(0,ROUND(ROUND(AC90*(1+Order!$H$9/12),2)-AA91-AB91,2))</f>
        <v/>
      </c>
      <c r="AD91" s="4">
        <f>MIN(Order!$I$10,ROUND(AF90*(1+Order!$H$10/12),2))</f>
        <v/>
      </c>
      <c r="AE91" s="4">
        <f>MAX(0,MIN(ROUND(AF90*(1+Order!$H$10/12),2)-AD91,E91-(G91+J91+M91+P91+S91+V91+Y91+AB91)))</f>
        <v/>
      </c>
      <c r="AF91" s="4">
        <f>MAX(0,ROUND(ROUND(AF90*(1+Order!$H$10/12),2)-AD91-AE91,2))</f>
        <v/>
      </c>
      <c r="AG91" s="4">
        <f>MIN(Order!$I$11,ROUND(AI90*(1+Order!$H$11/12),2))</f>
        <v/>
      </c>
      <c r="AH91" s="4">
        <f>MAX(0,MIN(ROUND(AI90*(1+Order!$H$11/12),2)-AG91,E91-(G91+J91+M91+P91+S91+V91+Y91+AB91+AE91)))</f>
        <v/>
      </c>
      <c r="AI91" s="4">
        <f>MAX(0,ROUND(ROUND(AI90*(1+Order!$H$11/12),2)-AG91-AH91,2))</f>
        <v/>
      </c>
    </row>
    <row r="92">
      <c r="A92" t="n">
        <v>89</v>
      </c>
      <c r="B92" s="16">
        <f>EDATE('Start here'!$B$7,A92-1)</f>
        <v/>
      </c>
      <c r="C92" s="4">
        <f>H92+K92+N92+Q92+T92+W92+Z92+AC92+AF92+AI92</f>
        <v/>
      </c>
      <c r="D92" s="4">
        <f>ROUND(H91*Order!$H$2/12,2)+ROUND(K91*Order!$H$3/12,2)+ROUND(N91*Order!$H$4/12,2)+ROUND(Q91*Order!$H$5/12,2)+ROUND(T91*Order!$H$6/12,2)+ROUND(W91*Order!$H$7/12,2)+ROUND(Z91*Order!$H$8/12,2)+ROUND(AC91*Order!$H$9/12,2)+ROUND(AF91*Order!$H$10/12,2)+ROUND(AI91*Order!$H$11/12,2)</f>
        <v/>
      </c>
      <c r="E92" s="4">
        <f>MAX(0,'Start here'!$B$6-(F92+I92+L92+O92+R92+U92+X92+AA92+AD92+AG92))</f>
        <v/>
      </c>
      <c r="F92" s="4">
        <f>MIN(Order!$I$2,ROUND(H91*(1+Order!$H$2/12),2))</f>
        <v/>
      </c>
      <c r="G92" s="4">
        <f>MAX(0,MIN(ROUND(H91*(1+Order!$H$2/12),2)-F92,E92-(0)))</f>
        <v/>
      </c>
      <c r="H92" s="4">
        <f>MAX(0,ROUND(ROUND(H91*(1+Order!$H$2/12),2)-F92-G92,2))</f>
        <v/>
      </c>
      <c r="I92" s="4">
        <f>MIN(Order!$I$3,ROUND(K91*(1+Order!$H$3/12),2))</f>
        <v/>
      </c>
      <c r="J92" s="4">
        <f>MAX(0,MIN(ROUND(K91*(1+Order!$H$3/12),2)-I92,E92-(G92)))</f>
        <v/>
      </c>
      <c r="K92" s="4">
        <f>MAX(0,ROUND(ROUND(K91*(1+Order!$H$3/12),2)-I92-J92,2))</f>
        <v/>
      </c>
      <c r="L92" s="4">
        <f>MIN(Order!$I$4,ROUND(N91*(1+Order!$H$4/12),2))</f>
        <v/>
      </c>
      <c r="M92" s="4">
        <f>MAX(0,MIN(ROUND(N91*(1+Order!$H$4/12),2)-L92,E92-(G92+J92)))</f>
        <v/>
      </c>
      <c r="N92" s="4">
        <f>MAX(0,ROUND(ROUND(N91*(1+Order!$H$4/12),2)-L92-M92,2))</f>
        <v/>
      </c>
      <c r="O92" s="4">
        <f>MIN(Order!$I$5,ROUND(Q91*(1+Order!$H$5/12),2))</f>
        <v/>
      </c>
      <c r="P92" s="4">
        <f>MAX(0,MIN(ROUND(Q91*(1+Order!$H$5/12),2)-O92,E92-(G92+J92+M92)))</f>
        <v/>
      </c>
      <c r="Q92" s="4">
        <f>MAX(0,ROUND(ROUND(Q91*(1+Order!$H$5/12),2)-O92-P92,2))</f>
        <v/>
      </c>
      <c r="R92" s="4">
        <f>MIN(Order!$I$6,ROUND(T91*(1+Order!$H$6/12),2))</f>
        <v/>
      </c>
      <c r="S92" s="4">
        <f>MAX(0,MIN(ROUND(T91*(1+Order!$H$6/12),2)-R92,E92-(G92+J92+M92+P92)))</f>
        <v/>
      </c>
      <c r="T92" s="4">
        <f>MAX(0,ROUND(ROUND(T91*(1+Order!$H$6/12),2)-R92-S92,2))</f>
        <v/>
      </c>
      <c r="U92" s="4">
        <f>MIN(Order!$I$7,ROUND(W91*(1+Order!$H$7/12),2))</f>
        <v/>
      </c>
      <c r="V92" s="4">
        <f>MAX(0,MIN(ROUND(W91*(1+Order!$H$7/12),2)-U92,E92-(G92+J92+M92+P92+S92)))</f>
        <v/>
      </c>
      <c r="W92" s="4">
        <f>MAX(0,ROUND(ROUND(W91*(1+Order!$H$7/12),2)-U92-V92,2))</f>
        <v/>
      </c>
      <c r="X92" s="4">
        <f>MIN(Order!$I$8,ROUND(Z91*(1+Order!$H$8/12),2))</f>
        <v/>
      </c>
      <c r="Y92" s="4">
        <f>MAX(0,MIN(ROUND(Z91*(1+Order!$H$8/12),2)-X92,E92-(G92+J92+M92+P92+S92+V92)))</f>
        <v/>
      </c>
      <c r="Z92" s="4">
        <f>MAX(0,ROUND(ROUND(Z91*(1+Order!$H$8/12),2)-X92-Y92,2))</f>
        <v/>
      </c>
      <c r="AA92" s="4">
        <f>MIN(Order!$I$9,ROUND(AC91*(1+Order!$H$9/12),2))</f>
        <v/>
      </c>
      <c r="AB92" s="4">
        <f>MAX(0,MIN(ROUND(AC91*(1+Order!$H$9/12),2)-AA92,E92-(G92+J92+M92+P92+S92+V92+Y92)))</f>
        <v/>
      </c>
      <c r="AC92" s="4">
        <f>MAX(0,ROUND(ROUND(AC91*(1+Order!$H$9/12),2)-AA92-AB92,2))</f>
        <v/>
      </c>
      <c r="AD92" s="4">
        <f>MIN(Order!$I$10,ROUND(AF91*(1+Order!$H$10/12),2))</f>
        <v/>
      </c>
      <c r="AE92" s="4">
        <f>MAX(0,MIN(ROUND(AF91*(1+Order!$H$10/12),2)-AD92,E92-(G92+J92+M92+P92+S92+V92+Y92+AB92)))</f>
        <v/>
      </c>
      <c r="AF92" s="4">
        <f>MAX(0,ROUND(ROUND(AF91*(1+Order!$H$10/12),2)-AD92-AE92,2))</f>
        <v/>
      </c>
      <c r="AG92" s="4">
        <f>MIN(Order!$I$11,ROUND(AI91*(1+Order!$H$11/12),2))</f>
        <v/>
      </c>
      <c r="AH92" s="4">
        <f>MAX(0,MIN(ROUND(AI91*(1+Order!$H$11/12),2)-AG92,E92-(G92+J92+M92+P92+S92+V92+Y92+AB92+AE92)))</f>
        <v/>
      </c>
      <c r="AI92" s="4">
        <f>MAX(0,ROUND(ROUND(AI91*(1+Order!$H$11/12),2)-AG92-AH92,2))</f>
        <v/>
      </c>
    </row>
    <row r="93">
      <c r="A93" t="n">
        <v>90</v>
      </c>
      <c r="B93" s="16">
        <f>EDATE('Start here'!$B$7,A93-1)</f>
        <v/>
      </c>
      <c r="C93" s="4">
        <f>H93+K93+N93+Q93+T93+W93+Z93+AC93+AF93+AI93</f>
        <v/>
      </c>
      <c r="D93" s="4">
        <f>ROUND(H92*Order!$H$2/12,2)+ROUND(K92*Order!$H$3/12,2)+ROUND(N92*Order!$H$4/12,2)+ROUND(Q92*Order!$H$5/12,2)+ROUND(T92*Order!$H$6/12,2)+ROUND(W92*Order!$H$7/12,2)+ROUND(Z92*Order!$H$8/12,2)+ROUND(AC92*Order!$H$9/12,2)+ROUND(AF92*Order!$H$10/12,2)+ROUND(AI92*Order!$H$11/12,2)</f>
        <v/>
      </c>
      <c r="E93" s="4">
        <f>MAX(0,'Start here'!$B$6-(F93+I93+L93+O93+R93+U93+X93+AA93+AD93+AG93))</f>
        <v/>
      </c>
      <c r="F93" s="4">
        <f>MIN(Order!$I$2,ROUND(H92*(1+Order!$H$2/12),2))</f>
        <v/>
      </c>
      <c r="G93" s="4">
        <f>MAX(0,MIN(ROUND(H92*(1+Order!$H$2/12),2)-F93,E93-(0)))</f>
        <v/>
      </c>
      <c r="H93" s="4">
        <f>MAX(0,ROUND(ROUND(H92*(1+Order!$H$2/12),2)-F93-G93,2))</f>
        <v/>
      </c>
      <c r="I93" s="4">
        <f>MIN(Order!$I$3,ROUND(K92*(1+Order!$H$3/12),2))</f>
        <v/>
      </c>
      <c r="J93" s="4">
        <f>MAX(0,MIN(ROUND(K92*(1+Order!$H$3/12),2)-I93,E93-(G93)))</f>
        <v/>
      </c>
      <c r="K93" s="4">
        <f>MAX(0,ROUND(ROUND(K92*(1+Order!$H$3/12),2)-I93-J93,2))</f>
        <v/>
      </c>
      <c r="L93" s="4">
        <f>MIN(Order!$I$4,ROUND(N92*(1+Order!$H$4/12),2))</f>
        <v/>
      </c>
      <c r="M93" s="4">
        <f>MAX(0,MIN(ROUND(N92*(1+Order!$H$4/12),2)-L93,E93-(G93+J93)))</f>
        <v/>
      </c>
      <c r="N93" s="4">
        <f>MAX(0,ROUND(ROUND(N92*(1+Order!$H$4/12),2)-L93-M93,2))</f>
        <v/>
      </c>
      <c r="O93" s="4">
        <f>MIN(Order!$I$5,ROUND(Q92*(1+Order!$H$5/12),2))</f>
        <v/>
      </c>
      <c r="P93" s="4">
        <f>MAX(0,MIN(ROUND(Q92*(1+Order!$H$5/12),2)-O93,E93-(G93+J93+M93)))</f>
        <v/>
      </c>
      <c r="Q93" s="4">
        <f>MAX(0,ROUND(ROUND(Q92*(1+Order!$H$5/12),2)-O93-P93,2))</f>
        <v/>
      </c>
      <c r="R93" s="4">
        <f>MIN(Order!$I$6,ROUND(T92*(1+Order!$H$6/12),2))</f>
        <v/>
      </c>
      <c r="S93" s="4">
        <f>MAX(0,MIN(ROUND(T92*(1+Order!$H$6/12),2)-R93,E93-(G93+J93+M93+P93)))</f>
        <v/>
      </c>
      <c r="T93" s="4">
        <f>MAX(0,ROUND(ROUND(T92*(1+Order!$H$6/12),2)-R93-S93,2))</f>
        <v/>
      </c>
      <c r="U93" s="4">
        <f>MIN(Order!$I$7,ROUND(W92*(1+Order!$H$7/12),2))</f>
        <v/>
      </c>
      <c r="V93" s="4">
        <f>MAX(0,MIN(ROUND(W92*(1+Order!$H$7/12),2)-U93,E93-(G93+J93+M93+P93+S93)))</f>
        <v/>
      </c>
      <c r="W93" s="4">
        <f>MAX(0,ROUND(ROUND(W92*(1+Order!$H$7/12),2)-U93-V93,2))</f>
        <v/>
      </c>
      <c r="X93" s="4">
        <f>MIN(Order!$I$8,ROUND(Z92*(1+Order!$H$8/12),2))</f>
        <v/>
      </c>
      <c r="Y93" s="4">
        <f>MAX(0,MIN(ROUND(Z92*(1+Order!$H$8/12),2)-X93,E93-(G93+J93+M93+P93+S93+V93)))</f>
        <v/>
      </c>
      <c r="Z93" s="4">
        <f>MAX(0,ROUND(ROUND(Z92*(1+Order!$H$8/12),2)-X93-Y93,2))</f>
        <v/>
      </c>
      <c r="AA93" s="4">
        <f>MIN(Order!$I$9,ROUND(AC92*(1+Order!$H$9/12),2))</f>
        <v/>
      </c>
      <c r="AB93" s="4">
        <f>MAX(0,MIN(ROUND(AC92*(1+Order!$H$9/12),2)-AA93,E93-(G93+J93+M93+P93+S93+V93+Y93)))</f>
        <v/>
      </c>
      <c r="AC93" s="4">
        <f>MAX(0,ROUND(ROUND(AC92*(1+Order!$H$9/12),2)-AA93-AB93,2))</f>
        <v/>
      </c>
      <c r="AD93" s="4">
        <f>MIN(Order!$I$10,ROUND(AF92*(1+Order!$H$10/12),2))</f>
        <v/>
      </c>
      <c r="AE93" s="4">
        <f>MAX(0,MIN(ROUND(AF92*(1+Order!$H$10/12),2)-AD93,E93-(G93+J93+M93+P93+S93+V93+Y93+AB93)))</f>
        <v/>
      </c>
      <c r="AF93" s="4">
        <f>MAX(0,ROUND(ROUND(AF92*(1+Order!$H$10/12),2)-AD93-AE93,2))</f>
        <v/>
      </c>
      <c r="AG93" s="4">
        <f>MIN(Order!$I$11,ROUND(AI92*(1+Order!$H$11/12),2))</f>
        <v/>
      </c>
      <c r="AH93" s="4">
        <f>MAX(0,MIN(ROUND(AI92*(1+Order!$H$11/12),2)-AG93,E93-(G93+J93+M93+P93+S93+V93+Y93+AB93+AE93)))</f>
        <v/>
      </c>
      <c r="AI93" s="4">
        <f>MAX(0,ROUND(ROUND(AI92*(1+Order!$H$11/12),2)-AG93-AH93,2))</f>
        <v/>
      </c>
    </row>
    <row r="94">
      <c r="A94" t="n">
        <v>91</v>
      </c>
      <c r="B94" s="16">
        <f>EDATE('Start here'!$B$7,A94-1)</f>
        <v/>
      </c>
      <c r="C94" s="4">
        <f>H94+K94+N94+Q94+T94+W94+Z94+AC94+AF94+AI94</f>
        <v/>
      </c>
      <c r="D94" s="4">
        <f>ROUND(H93*Order!$H$2/12,2)+ROUND(K93*Order!$H$3/12,2)+ROUND(N93*Order!$H$4/12,2)+ROUND(Q93*Order!$H$5/12,2)+ROUND(T93*Order!$H$6/12,2)+ROUND(W93*Order!$H$7/12,2)+ROUND(Z93*Order!$H$8/12,2)+ROUND(AC93*Order!$H$9/12,2)+ROUND(AF93*Order!$H$10/12,2)+ROUND(AI93*Order!$H$11/12,2)</f>
        <v/>
      </c>
      <c r="E94" s="4">
        <f>MAX(0,'Start here'!$B$6-(F94+I94+L94+O94+R94+U94+X94+AA94+AD94+AG94))</f>
        <v/>
      </c>
      <c r="F94" s="4">
        <f>MIN(Order!$I$2,ROUND(H93*(1+Order!$H$2/12),2))</f>
        <v/>
      </c>
      <c r="G94" s="4">
        <f>MAX(0,MIN(ROUND(H93*(1+Order!$H$2/12),2)-F94,E94-(0)))</f>
        <v/>
      </c>
      <c r="H94" s="4">
        <f>MAX(0,ROUND(ROUND(H93*(1+Order!$H$2/12),2)-F94-G94,2))</f>
        <v/>
      </c>
      <c r="I94" s="4">
        <f>MIN(Order!$I$3,ROUND(K93*(1+Order!$H$3/12),2))</f>
        <v/>
      </c>
      <c r="J94" s="4">
        <f>MAX(0,MIN(ROUND(K93*(1+Order!$H$3/12),2)-I94,E94-(G94)))</f>
        <v/>
      </c>
      <c r="K94" s="4">
        <f>MAX(0,ROUND(ROUND(K93*(1+Order!$H$3/12),2)-I94-J94,2))</f>
        <v/>
      </c>
      <c r="L94" s="4">
        <f>MIN(Order!$I$4,ROUND(N93*(1+Order!$H$4/12),2))</f>
        <v/>
      </c>
      <c r="M94" s="4">
        <f>MAX(0,MIN(ROUND(N93*(1+Order!$H$4/12),2)-L94,E94-(G94+J94)))</f>
        <v/>
      </c>
      <c r="N94" s="4">
        <f>MAX(0,ROUND(ROUND(N93*(1+Order!$H$4/12),2)-L94-M94,2))</f>
        <v/>
      </c>
      <c r="O94" s="4">
        <f>MIN(Order!$I$5,ROUND(Q93*(1+Order!$H$5/12),2))</f>
        <v/>
      </c>
      <c r="P94" s="4">
        <f>MAX(0,MIN(ROUND(Q93*(1+Order!$H$5/12),2)-O94,E94-(G94+J94+M94)))</f>
        <v/>
      </c>
      <c r="Q94" s="4">
        <f>MAX(0,ROUND(ROUND(Q93*(1+Order!$H$5/12),2)-O94-P94,2))</f>
        <v/>
      </c>
      <c r="R94" s="4">
        <f>MIN(Order!$I$6,ROUND(T93*(1+Order!$H$6/12),2))</f>
        <v/>
      </c>
      <c r="S94" s="4">
        <f>MAX(0,MIN(ROUND(T93*(1+Order!$H$6/12),2)-R94,E94-(G94+J94+M94+P94)))</f>
        <v/>
      </c>
      <c r="T94" s="4">
        <f>MAX(0,ROUND(ROUND(T93*(1+Order!$H$6/12),2)-R94-S94,2))</f>
        <v/>
      </c>
      <c r="U94" s="4">
        <f>MIN(Order!$I$7,ROUND(W93*(1+Order!$H$7/12),2))</f>
        <v/>
      </c>
      <c r="V94" s="4">
        <f>MAX(0,MIN(ROUND(W93*(1+Order!$H$7/12),2)-U94,E94-(G94+J94+M94+P94+S94)))</f>
        <v/>
      </c>
      <c r="W94" s="4">
        <f>MAX(0,ROUND(ROUND(W93*(1+Order!$H$7/12),2)-U94-V94,2))</f>
        <v/>
      </c>
      <c r="X94" s="4">
        <f>MIN(Order!$I$8,ROUND(Z93*(1+Order!$H$8/12),2))</f>
        <v/>
      </c>
      <c r="Y94" s="4">
        <f>MAX(0,MIN(ROUND(Z93*(1+Order!$H$8/12),2)-X94,E94-(G94+J94+M94+P94+S94+V94)))</f>
        <v/>
      </c>
      <c r="Z94" s="4">
        <f>MAX(0,ROUND(ROUND(Z93*(1+Order!$H$8/12),2)-X94-Y94,2))</f>
        <v/>
      </c>
      <c r="AA94" s="4">
        <f>MIN(Order!$I$9,ROUND(AC93*(1+Order!$H$9/12),2))</f>
        <v/>
      </c>
      <c r="AB94" s="4">
        <f>MAX(0,MIN(ROUND(AC93*(1+Order!$H$9/12),2)-AA94,E94-(G94+J94+M94+P94+S94+V94+Y94)))</f>
        <v/>
      </c>
      <c r="AC94" s="4">
        <f>MAX(0,ROUND(ROUND(AC93*(1+Order!$H$9/12),2)-AA94-AB94,2))</f>
        <v/>
      </c>
      <c r="AD94" s="4">
        <f>MIN(Order!$I$10,ROUND(AF93*(1+Order!$H$10/12),2))</f>
        <v/>
      </c>
      <c r="AE94" s="4">
        <f>MAX(0,MIN(ROUND(AF93*(1+Order!$H$10/12),2)-AD94,E94-(G94+J94+M94+P94+S94+V94+Y94+AB94)))</f>
        <v/>
      </c>
      <c r="AF94" s="4">
        <f>MAX(0,ROUND(ROUND(AF93*(1+Order!$H$10/12),2)-AD94-AE94,2))</f>
        <v/>
      </c>
      <c r="AG94" s="4">
        <f>MIN(Order!$I$11,ROUND(AI93*(1+Order!$H$11/12),2))</f>
        <v/>
      </c>
      <c r="AH94" s="4">
        <f>MAX(0,MIN(ROUND(AI93*(1+Order!$H$11/12),2)-AG94,E94-(G94+J94+M94+P94+S94+V94+Y94+AB94+AE94)))</f>
        <v/>
      </c>
      <c r="AI94" s="4">
        <f>MAX(0,ROUND(ROUND(AI93*(1+Order!$H$11/12),2)-AG94-AH94,2))</f>
        <v/>
      </c>
    </row>
    <row r="95">
      <c r="A95" t="n">
        <v>92</v>
      </c>
      <c r="B95" s="16">
        <f>EDATE('Start here'!$B$7,A95-1)</f>
        <v/>
      </c>
      <c r="C95" s="4">
        <f>H95+K95+N95+Q95+T95+W95+Z95+AC95+AF95+AI95</f>
        <v/>
      </c>
      <c r="D95" s="4">
        <f>ROUND(H94*Order!$H$2/12,2)+ROUND(K94*Order!$H$3/12,2)+ROUND(N94*Order!$H$4/12,2)+ROUND(Q94*Order!$H$5/12,2)+ROUND(T94*Order!$H$6/12,2)+ROUND(W94*Order!$H$7/12,2)+ROUND(Z94*Order!$H$8/12,2)+ROUND(AC94*Order!$H$9/12,2)+ROUND(AF94*Order!$H$10/12,2)+ROUND(AI94*Order!$H$11/12,2)</f>
        <v/>
      </c>
      <c r="E95" s="4">
        <f>MAX(0,'Start here'!$B$6-(F95+I95+L95+O95+R95+U95+X95+AA95+AD95+AG95))</f>
        <v/>
      </c>
      <c r="F95" s="4">
        <f>MIN(Order!$I$2,ROUND(H94*(1+Order!$H$2/12),2))</f>
        <v/>
      </c>
      <c r="G95" s="4">
        <f>MAX(0,MIN(ROUND(H94*(1+Order!$H$2/12),2)-F95,E95-(0)))</f>
        <v/>
      </c>
      <c r="H95" s="4">
        <f>MAX(0,ROUND(ROUND(H94*(1+Order!$H$2/12),2)-F95-G95,2))</f>
        <v/>
      </c>
      <c r="I95" s="4">
        <f>MIN(Order!$I$3,ROUND(K94*(1+Order!$H$3/12),2))</f>
        <v/>
      </c>
      <c r="J95" s="4">
        <f>MAX(0,MIN(ROUND(K94*(1+Order!$H$3/12),2)-I95,E95-(G95)))</f>
        <v/>
      </c>
      <c r="K95" s="4">
        <f>MAX(0,ROUND(ROUND(K94*(1+Order!$H$3/12),2)-I95-J95,2))</f>
        <v/>
      </c>
      <c r="L95" s="4">
        <f>MIN(Order!$I$4,ROUND(N94*(1+Order!$H$4/12),2))</f>
        <v/>
      </c>
      <c r="M95" s="4">
        <f>MAX(0,MIN(ROUND(N94*(1+Order!$H$4/12),2)-L95,E95-(G95+J95)))</f>
        <v/>
      </c>
      <c r="N95" s="4">
        <f>MAX(0,ROUND(ROUND(N94*(1+Order!$H$4/12),2)-L95-M95,2))</f>
        <v/>
      </c>
      <c r="O95" s="4">
        <f>MIN(Order!$I$5,ROUND(Q94*(1+Order!$H$5/12),2))</f>
        <v/>
      </c>
      <c r="P95" s="4">
        <f>MAX(0,MIN(ROUND(Q94*(1+Order!$H$5/12),2)-O95,E95-(G95+J95+M95)))</f>
        <v/>
      </c>
      <c r="Q95" s="4">
        <f>MAX(0,ROUND(ROUND(Q94*(1+Order!$H$5/12),2)-O95-P95,2))</f>
        <v/>
      </c>
      <c r="R95" s="4">
        <f>MIN(Order!$I$6,ROUND(T94*(1+Order!$H$6/12),2))</f>
        <v/>
      </c>
      <c r="S95" s="4">
        <f>MAX(0,MIN(ROUND(T94*(1+Order!$H$6/12),2)-R95,E95-(G95+J95+M95+P95)))</f>
        <v/>
      </c>
      <c r="T95" s="4">
        <f>MAX(0,ROUND(ROUND(T94*(1+Order!$H$6/12),2)-R95-S95,2))</f>
        <v/>
      </c>
      <c r="U95" s="4">
        <f>MIN(Order!$I$7,ROUND(W94*(1+Order!$H$7/12),2))</f>
        <v/>
      </c>
      <c r="V95" s="4">
        <f>MAX(0,MIN(ROUND(W94*(1+Order!$H$7/12),2)-U95,E95-(G95+J95+M95+P95+S95)))</f>
        <v/>
      </c>
      <c r="W95" s="4">
        <f>MAX(0,ROUND(ROUND(W94*(1+Order!$H$7/12),2)-U95-V95,2))</f>
        <v/>
      </c>
      <c r="X95" s="4">
        <f>MIN(Order!$I$8,ROUND(Z94*(1+Order!$H$8/12),2))</f>
        <v/>
      </c>
      <c r="Y95" s="4">
        <f>MAX(0,MIN(ROUND(Z94*(1+Order!$H$8/12),2)-X95,E95-(G95+J95+M95+P95+S95+V95)))</f>
        <v/>
      </c>
      <c r="Z95" s="4">
        <f>MAX(0,ROUND(ROUND(Z94*(1+Order!$H$8/12),2)-X95-Y95,2))</f>
        <v/>
      </c>
      <c r="AA95" s="4">
        <f>MIN(Order!$I$9,ROUND(AC94*(1+Order!$H$9/12),2))</f>
        <v/>
      </c>
      <c r="AB95" s="4">
        <f>MAX(0,MIN(ROUND(AC94*(1+Order!$H$9/12),2)-AA95,E95-(G95+J95+M95+P95+S95+V95+Y95)))</f>
        <v/>
      </c>
      <c r="AC95" s="4">
        <f>MAX(0,ROUND(ROUND(AC94*(1+Order!$H$9/12),2)-AA95-AB95,2))</f>
        <v/>
      </c>
      <c r="AD95" s="4">
        <f>MIN(Order!$I$10,ROUND(AF94*(1+Order!$H$10/12),2))</f>
        <v/>
      </c>
      <c r="AE95" s="4">
        <f>MAX(0,MIN(ROUND(AF94*(1+Order!$H$10/12),2)-AD95,E95-(G95+J95+M95+P95+S95+V95+Y95+AB95)))</f>
        <v/>
      </c>
      <c r="AF95" s="4">
        <f>MAX(0,ROUND(ROUND(AF94*(1+Order!$H$10/12),2)-AD95-AE95,2))</f>
        <v/>
      </c>
      <c r="AG95" s="4">
        <f>MIN(Order!$I$11,ROUND(AI94*(1+Order!$H$11/12),2))</f>
        <v/>
      </c>
      <c r="AH95" s="4">
        <f>MAX(0,MIN(ROUND(AI94*(1+Order!$H$11/12),2)-AG95,E95-(G95+J95+M95+P95+S95+V95+Y95+AB95+AE95)))</f>
        <v/>
      </c>
      <c r="AI95" s="4">
        <f>MAX(0,ROUND(ROUND(AI94*(1+Order!$H$11/12),2)-AG95-AH95,2))</f>
        <v/>
      </c>
    </row>
    <row r="96">
      <c r="A96" t="n">
        <v>93</v>
      </c>
      <c r="B96" s="16">
        <f>EDATE('Start here'!$B$7,A96-1)</f>
        <v/>
      </c>
      <c r="C96" s="4">
        <f>H96+K96+N96+Q96+T96+W96+Z96+AC96+AF96+AI96</f>
        <v/>
      </c>
      <c r="D96" s="4">
        <f>ROUND(H95*Order!$H$2/12,2)+ROUND(K95*Order!$H$3/12,2)+ROUND(N95*Order!$H$4/12,2)+ROUND(Q95*Order!$H$5/12,2)+ROUND(T95*Order!$H$6/12,2)+ROUND(W95*Order!$H$7/12,2)+ROUND(Z95*Order!$H$8/12,2)+ROUND(AC95*Order!$H$9/12,2)+ROUND(AF95*Order!$H$10/12,2)+ROUND(AI95*Order!$H$11/12,2)</f>
        <v/>
      </c>
      <c r="E96" s="4">
        <f>MAX(0,'Start here'!$B$6-(F96+I96+L96+O96+R96+U96+X96+AA96+AD96+AG96))</f>
        <v/>
      </c>
      <c r="F96" s="4">
        <f>MIN(Order!$I$2,ROUND(H95*(1+Order!$H$2/12),2))</f>
        <v/>
      </c>
      <c r="G96" s="4">
        <f>MAX(0,MIN(ROUND(H95*(1+Order!$H$2/12),2)-F96,E96-(0)))</f>
        <v/>
      </c>
      <c r="H96" s="4">
        <f>MAX(0,ROUND(ROUND(H95*(1+Order!$H$2/12),2)-F96-G96,2))</f>
        <v/>
      </c>
      <c r="I96" s="4">
        <f>MIN(Order!$I$3,ROUND(K95*(1+Order!$H$3/12),2))</f>
        <v/>
      </c>
      <c r="J96" s="4">
        <f>MAX(0,MIN(ROUND(K95*(1+Order!$H$3/12),2)-I96,E96-(G96)))</f>
        <v/>
      </c>
      <c r="K96" s="4">
        <f>MAX(0,ROUND(ROUND(K95*(1+Order!$H$3/12),2)-I96-J96,2))</f>
        <v/>
      </c>
      <c r="L96" s="4">
        <f>MIN(Order!$I$4,ROUND(N95*(1+Order!$H$4/12),2))</f>
        <v/>
      </c>
      <c r="M96" s="4">
        <f>MAX(0,MIN(ROUND(N95*(1+Order!$H$4/12),2)-L96,E96-(G96+J96)))</f>
        <v/>
      </c>
      <c r="N96" s="4">
        <f>MAX(0,ROUND(ROUND(N95*(1+Order!$H$4/12),2)-L96-M96,2))</f>
        <v/>
      </c>
      <c r="O96" s="4">
        <f>MIN(Order!$I$5,ROUND(Q95*(1+Order!$H$5/12),2))</f>
        <v/>
      </c>
      <c r="P96" s="4">
        <f>MAX(0,MIN(ROUND(Q95*(1+Order!$H$5/12),2)-O96,E96-(G96+J96+M96)))</f>
        <v/>
      </c>
      <c r="Q96" s="4">
        <f>MAX(0,ROUND(ROUND(Q95*(1+Order!$H$5/12),2)-O96-P96,2))</f>
        <v/>
      </c>
      <c r="R96" s="4">
        <f>MIN(Order!$I$6,ROUND(T95*(1+Order!$H$6/12),2))</f>
        <v/>
      </c>
      <c r="S96" s="4">
        <f>MAX(0,MIN(ROUND(T95*(1+Order!$H$6/12),2)-R96,E96-(G96+J96+M96+P96)))</f>
        <v/>
      </c>
      <c r="T96" s="4">
        <f>MAX(0,ROUND(ROUND(T95*(1+Order!$H$6/12),2)-R96-S96,2))</f>
        <v/>
      </c>
      <c r="U96" s="4">
        <f>MIN(Order!$I$7,ROUND(W95*(1+Order!$H$7/12),2))</f>
        <v/>
      </c>
      <c r="V96" s="4">
        <f>MAX(0,MIN(ROUND(W95*(1+Order!$H$7/12),2)-U96,E96-(G96+J96+M96+P96+S96)))</f>
        <v/>
      </c>
      <c r="W96" s="4">
        <f>MAX(0,ROUND(ROUND(W95*(1+Order!$H$7/12),2)-U96-V96,2))</f>
        <v/>
      </c>
      <c r="X96" s="4">
        <f>MIN(Order!$I$8,ROUND(Z95*(1+Order!$H$8/12),2))</f>
        <v/>
      </c>
      <c r="Y96" s="4">
        <f>MAX(0,MIN(ROUND(Z95*(1+Order!$H$8/12),2)-X96,E96-(G96+J96+M96+P96+S96+V96)))</f>
        <v/>
      </c>
      <c r="Z96" s="4">
        <f>MAX(0,ROUND(ROUND(Z95*(1+Order!$H$8/12),2)-X96-Y96,2))</f>
        <v/>
      </c>
      <c r="AA96" s="4">
        <f>MIN(Order!$I$9,ROUND(AC95*(1+Order!$H$9/12),2))</f>
        <v/>
      </c>
      <c r="AB96" s="4">
        <f>MAX(0,MIN(ROUND(AC95*(1+Order!$H$9/12),2)-AA96,E96-(G96+J96+M96+P96+S96+V96+Y96)))</f>
        <v/>
      </c>
      <c r="AC96" s="4">
        <f>MAX(0,ROUND(ROUND(AC95*(1+Order!$H$9/12),2)-AA96-AB96,2))</f>
        <v/>
      </c>
      <c r="AD96" s="4">
        <f>MIN(Order!$I$10,ROUND(AF95*(1+Order!$H$10/12),2))</f>
        <v/>
      </c>
      <c r="AE96" s="4">
        <f>MAX(0,MIN(ROUND(AF95*(1+Order!$H$10/12),2)-AD96,E96-(G96+J96+M96+P96+S96+V96+Y96+AB96)))</f>
        <v/>
      </c>
      <c r="AF96" s="4">
        <f>MAX(0,ROUND(ROUND(AF95*(1+Order!$H$10/12),2)-AD96-AE96,2))</f>
        <v/>
      </c>
      <c r="AG96" s="4">
        <f>MIN(Order!$I$11,ROUND(AI95*(1+Order!$H$11/12),2))</f>
        <v/>
      </c>
      <c r="AH96" s="4">
        <f>MAX(0,MIN(ROUND(AI95*(1+Order!$H$11/12),2)-AG96,E96-(G96+J96+M96+P96+S96+V96+Y96+AB96+AE96)))</f>
        <v/>
      </c>
      <c r="AI96" s="4">
        <f>MAX(0,ROUND(ROUND(AI95*(1+Order!$H$11/12),2)-AG96-AH96,2))</f>
        <v/>
      </c>
    </row>
    <row r="97">
      <c r="A97" t="n">
        <v>94</v>
      </c>
      <c r="B97" s="16">
        <f>EDATE('Start here'!$B$7,A97-1)</f>
        <v/>
      </c>
      <c r="C97" s="4">
        <f>H97+K97+N97+Q97+T97+W97+Z97+AC97+AF97+AI97</f>
        <v/>
      </c>
      <c r="D97" s="4">
        <f>ROUND(H96*Order!$H$2/12,2)+ROUND(K96*Order!$H$3/12,2)+ROUND(N96*Order!$H$4/12,2)+ROUND(Q96*Order!$H$5/12,2)+ROUND(T96*Order!$H$6/12,2)+ROUND(W96*Order!$H$7/12,2)+ROUND(Z96*Order!$H$8/12,2)+ROUND(AC96*Order!$H$9/12,2)+ROUND(AF96*Order!$H$10/12,2)+ROUND(AI96*Order!$H$11/12,2)</f>
        <v/>
      </c>
      <c r="E97" s="4">
        <f>MAX(0,'Start here'!$B$6-(F97+I97+L97+O97+R97+U97+X97+AA97+AD97+AG97))</f>
        <v/>
      </c>
      <c r="F97" s="4">
        <f>MIN(Order!$I$2,ROUND(H96*(1+Order!$H$2/12),2))</f>
        <v/>
      </c>
      <c r="G97" s="4">
        <f>MAX(0,MIN(ROUND(H96*(1+Order!$H$2/12),2)-F97,E97-(0)))</f>
        <v/>
      </c>
      <c r="H97" s="4">
        <f>MAX(0,ROUND(ROUND(H96*(1+Order!$H$2/12),2)-F97-G97,2))</f>
        <v/>
      </c>
      <c r="I97" s="4">
        <f>MIN(Order!$I$3,ROUND(K96*(1+Order!$H$3/12),2))</f>
        <v/>
      </c>
      <c r="J97" s="4">
        <f>MAX(0,MIN(ROUND(K96*(1+Order!$H$3/12),2)-I97,E97-(G97)))</f>
        <v/>
      </c>
      <c r="K97" s="4">
        <f>MAX(0,ROUND(ROUND(K96*(1+Order!$H$3/12),2)-I97-J97,2))</f>
        <v/>
      </c>
      <c r="L97" s="4">
        <f>MIN(Order!$I$4,ROUND(N96*(1+Order!$H$4/12),2))</f>
        <v/>
      </c>
      <c r="M97" s="4">
        <f>MAX(0,MIN(ROUND(N96*(1+Order!$H$4/12),2)-L97,E97-(G97+J97)))</f>
        <v/>
      </c>
      <c r="N97" s="4">
        <f>MAX(0,ROUND(ROUND(N96*(1+Order!$H$4/12),2)-L97-M97,2))</f>
        <v/>
      </c>
      <c r="O97" s="4">
        <f>MIN(Order!$I$5,ROUND(Q96*(1+Order!$H$5/12),2))</f>
        <v/>
      </c>
      <c r="P97" s="4">
        <f>MAX(0,MIN(ROUND(Q96*(1+Order!$H$5/12),2)-O97,E97-(G97+J97+M97)))</f>
        <v/>
      </c>
      <c r="Q97" s="4">
        <f>MAX(0,ROUND(ROUND(Q96*(1+Order!$H$5/12),2)-O97-P97,2))</f>
        <v/>
      </c>
      <c r="R97" s="4">
        <f>MIN(Order!$I$6,ROUND(T96*(1+Order!$H$6/12),2))</f>
        <v/>
      </c>
      <c r="S97" s="4">
        <f>MAX(0,MIN(ROUND(T96*(1+Order!$H$6/12),2)-R97,E97-(G97+J97+M97+P97)))</f>
        <v/>
      </c>
      <c r="T97" s="4">
        <f>MAX(0,ROUND(ROUND(T96*(1+Order!$H$6/12),2)-R97-S97,2))</f>
        <v/>
      </c>
      <c r="U97" s="4">
        <f>MIN(Order!$I$7,ROUND(W96*(1+Order!$H$7/12),2))</f>
        <v/>
      </c>
      <c r="V97" s="4">
        <f>MAX(0,MIN(ROUND(W96*(1+Order!$H$7/12),2)-U97,E97-(G97+J97+M97+P97+S97)))</f>
        <v/>
      </c>
      <c r="W97" s="4">
        <f>MAX(0,ROUND(ROUND(W96*(1+Order!$H$7/12),2)-U97-V97,2))</f>
        <v/>
      </c>
      <c r="X97" s="4">
        <f>MIN(Order!$I$8,ROUND(Z96*(1+Order!$H$8/12),2))</f>
        <v/>
      </c>
      <c r="Y97" s="4">
        <f>MAX(0,MIN(ROUND(Z96*(1+Order!$H$8/12),2)-X97,E97-(G97+J97+M97+P97+S97+V97)))</f>
        <v/>
      </c>
      <c r="Z97" s="4">
        <f>MAX(0,ROUND(ROUND(Z96*(1+Order!$H$8/12),2)-X97-Y97,2))</f>
        <v/>
      </c>
      <c r="AA97" s="4">
        <f>MIN(Order!$I$9,ROUND(AC96*(1+Order!$H$9/12),2))</f>
        <v/>
      </c>
      <c r="AB97" s="4">
        <f>MAX(0,MIN(ROUND(AC96*(1+Order!$H$9/12),2)-AA97,E97-(G97+J97+M97+P97+S97+V97+Y97)))</f>
        <v/>
      </c>
      <c r="AC97" s="4">
        <f>MAX(0,ROUND(ROUND(AC96*(1+Order!$H$9/12),2)-AA97-AB97,2))</f>
        <v/>
      </c>
      <c r="AD97" s="4">
        <f>MIN(Order!$I$10,ROUND(AF96*(1+Order!$H$10/12),2))</f>
        <v/>
      </c>
      <c r="AE97" s="4">
        <f>MAX(0,MIN(ROUND(AF96*(1+Order!$H$10/12),2)-AD97,E97-(G97+J97+M97+P97+S97+V97+Y97+AB97)))</f>
        <v/>
      </c>
      <c r="AF97" s="4">
        <f>MAX(0,ROUND(ROUND(AF96*(1+Order!$H$10/12),2)-AD97-AE97,2))</f>
        <v/>
      </c>
      <c r="AG97" s="4">
        <f>MIN(Order!$I$11,ROUND(AI96*(1+Order!$H$11/12),2))</f>
        <v/>
      </c>
      <c r="AH97" s="4">
        <f>MAX(0,MIN(ROUND(AI96*(1+Order!$H$11/12),2)-AG97,E97-(G97+J97+M97+P97+S97+V97+Y97+AB97+AE97)))</f>
        <v/>
      </c>
      <c r="AI97" s="4">
        <f>MAX(0,ROUND(ROUND(AI96*(1+Order!$H$11/12),2)-AG97-AH97,2))</f>
        <v/>
      </c>
    </row>
    <row r="98">
      <c r="A98" t="n">
        <v>95</v>
      </c>
      <c r="B98" s="16">
        <f>EDATE('Start here'!$B$7,A98-1)</f>
        <v/>
      </c>
      <c r="C98" s="4">
        <f>H98+K98+N98+Q98+T98+W98+Z98+AC98+AF98+AI98</f>
        <v/>
      </c>
      <c r="D98" s="4">
        <f>ROUND(H97*Order!$H$2/12,2)+ROUND(K97*Order!$H$3/12,2)+ROUND(N97*Order!$H$4/12,2)+ROUND(Q97*Order!$H$5/12,2)+ROUND(T97*Order!$H$6/12,2)+ROUND(W97*Order!$H$7/12,2)+ROUND(Z97*Order!$H$8/12,2)+ROUND(AC97*Order!$H$9/12,2)+ROUND(AF97*Order!$H$10/12,2)+ROUND(AI97*Order!$H$11/12,2)</f>
        <v/>
      </c>
      <c r="E98" s="4">
        <f>MAX(0,'Start here'!$B$6-(F98+I98+L98+O98+R98+U98+X98+AA98+AD98+AG98))</f>
        <v/>
      </c>
      <c r="F98" s="4">
        <f>MIN(Order!$I$2,ROUND(H97*(1+Order!$H$2/12),2))</f>
        <v/>
      </c>
      <c r="G98" s="4">
        <f>MAX(0,MIN(ROUND(H97*(1+Order!$H$2/12),2)-F98,E98-(0)))</f>
        <v/>
      </c>
      <c r="H98" s="4">
        <f>MAX(0,ROUND(ROUND(H97*(1+Order!$H$2/12),2)-F98-G98,2))</f>
        <v/>
      </c>
      <c r="I98" s="4">
        <f>MIN(Order!$I$3,ROUND(K97*(1+Order!$H$3/12),2))</f>
        <v/>
      </c>
      <c r="J98" s="4">
        <f>MAX(0,MIN(ROUND(K97*(1+Order!$H$3/12),2)-I98,E98-(G98)))</f>
        <v/>
      </c>
      <c r="K98" s="4">
        <f>MAX(0,ROUND(ROUND(K97*(1+Order!$H$3/12),2)-I98-J98,2))</f>
        <v/>
      </c>
      <c r="L98" s="4">
        <f>MIN(Order!$I$4,ROUND(N97*(1+Order!$H$4/12),2))</f>
        <v/>
      </c>
      <c r="M98" s="4">
        <f>MAX(0,MIN(ROUND(N97*(1+Order!$H$4/12),2)-L98,E98-(G98+J98)))</f>
        <v/>
      </c>
      <c r="N98" s="4">
        <f>MAX(0,ROUND(ROUND(N97*(1+Order!$H$4/12),2)-L98-M98,2))</f>
        <v/>
      </c>
      <c r="O98" s="4">
        <f>MIN(Order!$I$5,ROUND(Q97*(1+Order!$H$5/12),2))</f>
        <v/>
      </c>
      <c r="P98" s="4">
        <f>MAX(0,MIN(ROUND(Q97*(1+Order!$H$5/12),2)-O98,E98-(G98+J98+M98)))</f>
        <v/>
      </c>
      <c r="Q98" s="4">
        <f>MAX(0,ROUND(ROUND(Q97*(1+Order!$H$5/12),2)-O98-P98,2))</f>
        <v/>
      </c>
      <c r="R98" s="4">
        <f>MIN(Order!$I$6,ROUND(T97*(1+Order!$H$6/12),2))</f>
        <v/>
      </c>
      <c r="S98" s="4">
        <f>MAX(0,MIN(ROUND(T97*(1+Order!$H$6/12),2)-R98,E98-(G98+J98+M98+P98)))</f>
        <v/>
      </c>
      <c r="T98" s="4">
        <f>MAX(0,ROUND(ROUND(T97*(1+Order!$H$6/12),2)-R98-S98,2))</f>
        <v/>
      </c>
      <c r="U98" s="4">
        <f>MIN(Order!$I$7,ROUND(W97*(1+Order!$H$7/12),2))</f>
        <v/>
      </c>
      <c r="V98" s="4">
        <f>MAX(0,MIN(ROUND(W97*(1+Order!$H$7/12),2)-U98,E98-(G98+J98+M98+P98+S98)))</f>
        <v/>
      </c>
      <c r="W98" s="4">
        <f>MAX(0,ROUND(ROUND(W97*(1+Order!$H$7/12),2)-U98-V98,2))</f>
        <v/>
      </c>
      <c r="X98" s="4">
        <f>MIN(Order!$I$8,ROUND(Z97*(1+Order!$H$8/12),2))</f>
        <v/>
      </c>
      <c r="Y98" s="4">
        <f>MAX(0,MIN(ROUND(Z97*(1+Order!$H$8/12),2)-X98,E98-(G98+J98+M98+P98+S98+V98)))</f>
        <v/>
      </c>
      <c r="Z98" s="4">
        <f>MAX(0,ROUND(ROUND(Z97*(1+Order!$H$8/12),2)-X98-Y98,2))</f>
        <v/>
      </c>
      <c r="AA98" s="4">
        <f>MIN(Order!$I$9,ROUND(AC97*(1+Order!$H$9/12),2))</f>
        <v/>
      </c>
      <c r="AB98" s="4">
        <f>MAX(0,MIN(ROUND(AC97*(1+Order!$H$9/12),2)-AA98,E98-(G98+J98+M98+P98+S98+V98+Y98)))</f>
        <v/>
      </c>
      <c r="AC98" s="4">
        <f>MAX(0,ROUND(ROUND(AC97*(1+Order!$H$9/12),2)-AA98-AB98,2))</f>
        <v/>
      </c>
      <c r="AD98" s="4">
        <f>MIN(Order!$I$10,ROUND(AF97*(1+Order!$H$10/12),2))</f>
        <v/>
      </c>
      <c r="AE98" s="4">
        <f>MAX(0,MIN(ROUND(AF97*(1+Order!$H$10/12),2)-AD98,E98-(G98+J98+M98+P98+S98+V98+Y98+AB98)))</f>
        <v/>
      </c>
      <c r="AF98" s="4">
        <f>MAX(0,ROUND(ROUND(AF97*(1+Order!$H$10/12),2)-AD98-AE98,2))</f>
        <v/>
      </c>
      <c r="AG98" s="4">
        <f>MIN(Order!$I$11,ROUND(AI97*(1+Order!$H$11/12),2))</f>
        <v/>
      </c>
      <c r="AH98" s="4">
        <f>MAX(0,MIN(ROUND(AI97*(1+Order!$H$11/12),2)-AG98,E98-(G98+J98+M98+P98+S98+V98+Y98+AB98+AE98)))</f>
        <v/>
      </c>
      <c r="AI98" s="4">
        <f>MAX(0,ROUND(ROUND(AI97*(1+Order!$H$11/12),2)-AG98-AH98,2))</f>
        <v/>
      </c>
    </row>
    <row r="99">
      <c r="A99" t="n">
        <v>96</v>
      </c>
      <c r="B99" s="16">
        <f>EDATE('Start here'!$B$7,A99-1)</f>
        <v/>
      </c>
      <c r="C99" s="4">
        <f>H99+K99+N99+Q99+T99+W99+Z99+AC99+AF99+AI99</f>
        <v/>
      </c>
      <c r="D99" s="4">
        <f>ROUND(H98*Order!$H$2/12,2)+ROUND(K98*Order!$H$3/12,2)+ROUND(N98*Order!$H$4/12,2)+ROUND(Q98*Order!$H$5/12,2)+ROUND(T98*Order!$H$6/12,2)+ROUND(W98*Order!$H$7/12,2)+ROUND(Z98*Order!$H$8/12,2)+ROUND(AC98*Order!$H$9/12,2)+ROUND(AF98*Order!$H$10/12,2)+ROUND(AI98*Order!$H$11/12,2)</f>
        <v/>
      </c>
      <c r="E99" s="4">
        <f>MAX(0,'Start here'!$B$6-(F99+I99+L99+O99+R99+U99+X99+AA99+AD99+AG99))</f>
        <v/>
      </c>
      <c r="F99" s="4">
        <f>MIN(Order!$I$2,ROUND(H98*(1+Order!$H$2/12),2))</f>
        <v/>
      </c>
      <c r="G99" s="4">
        <f>MAX(0,MIN(ROUND(H98*(1+Order!$H$2/12),2)-F99,E99-(0)))</f>
        <v/>
      </c>
      <c r="H99" s="4">
        <f>MAX(0,ROUND(ROUND(H98*(1+Order!$H$2/12),2)-F99-G99,2))</f>
        <v/>
      </c>
      <c r="I99" s="4">
        <f>MIN(Order!$I$3,ROUND(K98*(1+Order!$H$3/12),2))</f>
        <v/>
      </c>
      <c r="J99" s="4">
        <f>MAX(0,MIN(ROUND(K98*(1+Order!$H$3/12),2)-I99,E99-(G99)))</f>
        <v/>
      </c>
      <c r="K99" s="4">
        <f>MAX(0,ROUND(ROUND(K98*(1+Order!$H$3/12),2)-I99-J99,2))</f>
        <v/>
      </c>
      <c r="L99" s="4">
        <f>MIN(Order!$I$4,ROUND(N98*(1+Order!$H$4/12),2))</f>
        <v/>
      </c>
      <c r="M99" s="4">
        <f>MAX(0,MIN(ROUND(N98*(1+Order!$H$4/12),2)-L99,E99-(G99+J99)))</f>
        <v/>
      </c>
      <c r="N99" s="4">
        <f>MAX(0,ROUND(ROUND(N98*(1+Order!$H$4/12),2)-L99-M99,2))</f>
        <v/>
      </c>
      <c r="O99" s="4">
        <f>MIN(Order!$I$5,ROUND(Q98*(1+Order!$H$5/12),2))</f>
        <v/>
      </c>
      <c r="P99" s="4">
        <f>MAX(0,MIN(ROUND(Q98*(1+Order!$H$5/12),2)-O99,E99-(G99+J99+M99)))</f>
        <v/>
      </c>
      <c r="Q99" s="4">
        <f>MAX(0,ROUND(ROUND(Q98*(1+Order!$H$5/12),2)-O99-P99,2))</f>
        <v/>
      </c>
      <c r="R99" s="4">
        <f>MIN(Order!$I$6,ROUND(T98*(1+Order!$H$6/12),2))</f>
        <v/>
      </c>
      <c r="S99" s="4">
        <f>MAX(0,MIN(ROUND(T98*(1+Order!$H$6/12),2)-R99,E99-(G99+J99+M99+P99)))</f>
        <v/>
      </c>
      <c r="T99" s="4">
        <f>MAX(0,ROUND(ROUND(T98*(1+Order!$H$6/12),2)-R99-S99,2))</f>
        <v/>
      </c>
      <c r="U99" s="4">
        <f>MIN(Order!$I$7,ROUND(W98*(1+Order!$H$7/12),2))</f>
        <v/>
      </c>
      <c r="V99" s="4">
        <f>MAX(0,MIN(ROUND(W98*(1+Order!$H$7/12),2)-U99,E99-(G99+J99+M99+P99+S99)))</f>
        <v/>
      </c>
      <c r="W99" s="4">
        <f>MAX(0,ROUND(ROUND(W98*(1+Order!$H$7/12),2)-U99-V99,2))</f>
        <v/>
      </c>
      <c r="X99" s="4">
        <f>MIN(Order!$I$8,ROUND(Z98*(1+Order!$H$8/12),2))</f>
        <v/>
      </c>
      <c r="Y99" s="4">
        <f>MAX(0,MIN(ROUND(Z98*(1+Order!$H$8/12),2)-X99,E99-(G99+J99+M99+P99+S99+V99)))</f>
        <v/>
      </c>
      <c r="Z99" s="4">
        <f>MAX(0,ROUND(ROUND(Z98*(1+Order!$H$8/12),2)-X99-Y99,2))</f>
        <v/>
      </c>
      <c r="AA99" s="4">
        <f>MIN(Order!$I$9,ROUND(AC98*(1+Order!$H$9/12),2))</f>
        <v/>
      </c>
      <c r="AB99" s="4">
        <f>MAX(0,MIN(ROUND(AC98*(1+Order!$H$9/12),2)-AA99,E99-(G99+J99+M99+P99+S99+V99+Y99)))</f>
        <v/>
      </c>
      <c r="AC99" s="4">
        <f>MAX(0,ROUND(ROUND(AC98*(1+Order!$H$9/12),2)-AA99-AB99,2))</f>
        <v/>
      </c>
      <c r="AD99" s="4">
        <f>MIN(Order!$I$10,ROUND(AF98*(1+Order!$H$10/12),2))</f>
        <v/>
      </c>
      <c r="AE99" s="4">
        <f>MAX(0,MIN(ROUND(AF98*(1+Order!$H$10/12),2)-AD99,E99-(G99+J99+M99+P99+S99+V99+Y99+AB99)))</f>
        <v/>
      </c>
      <c r="AF99" s="4">
        <f>MAX(0,ROUND(ROUND(AF98*(1+Order!$H$10/12),2)-AD99-AE99,2))</f>
        <v/>
      </c>
      <c r="AG99" s="4">
        <f>MIN(Order!$I$11,ROUND(AI98*(1+Order!$H$11/12),2))</f>
        <v/>
      </c>
      <c r="AH99" s="4">
        <f>MAX(0,MIN(ROUND(AI98*(1+Order!$H$11/12),2)-AG99,E99-(G99+J99+M99+P99+S99+V99+Y99+AB99+AE99)))</f>
        <v/>
      </c>
      <c r="AI99" s="4">
        <f>MAX(0,ROUND(ROUND(AI98*(1+Order!$H$11/12),2)-AG99-AH99,2))</f>
        <v/>
      </c>
    </row>
    <row r="100">
      <c r="A100" t="n">
        <v>97</v>
      </c>
      <c r="B100" s="16">
        <f>EDATE('Start here'!$B$7,A100-1)</f>
        <v/>
      </c>
      <c r="C100" s="4">
        <f>H100+K100+N100+Q100+T100+W100+Z100+AC100+AF100+AI100</f>
        <v/>
      </c>
      <c r="D100" s="4">
        <f>ROUND(H99*Order!$H$2/12,2)+ROUND(K99*Order!$H$3/12,2)+ROUND(N99*Order!$H$4/12,2)+ROUND(Q99*Order!$H$5/12,2)+ROUND(T99*Order!$H$6/12,2)+ROUND(W99*Order!$H$7/12,2)+ROUND(Z99*Order!$H$8/12,2)+ROUND(AC99*Order!$H$9/12,2)+ROUND(AF99*Order!$H$10/12,2)+ROUND(AI99*Order!$H$11/12,2)</f>
        <v/>
      </c>
      <c r="E100" s="4">
        <f>MAX(0,'Start here'!$B$6-(F100+I100+L100+O100+R100+U100+X100+AA100+AD100+AG100))</f>
        <v/>
      </c>
      <c r="F100" s="4">
        <f>MIN(Order!$I$2,ROUND(H99*(1+Order!$H$2/12),2))</f>
        <v/>
      </c>
      <c r="G100" s="4">
        <f>MAX(0,MIN(ROUND(H99*(1+Order!$H$2/12),2)-F100,E100-(0)))</f>
        <v/>
      </c>
      <c r="H100" s="4">
        <f>MAX(0,ROUND(ROUND(H99*(1+Order!$H$2/12),2)-F100-G100,2))</f>
        <v/>
      </c>
      <c r="I100" s="4">
        <f>MIN(Order!$I$3,ROUND(K99*(1+Order!$H$3/12),2))</f>
        <v/>
      </c>
      <c r="J100" s="4">
        <f>MAX(0,MIN(ROUND(K99*(1+Order!$H$3/12),2)-I100,E100-(G100)))</f>
        <v/>
      </c>
      <c r="K100" s="4">
        <f>MAX(0,ROUND(ROUND(K99*(1+Order!$H$3/12),2)-I100-J100,2))</f>
        <v/>
      </c>
      <c r="L100" s="4">
        <f>MIN(Order!$I$4,ROUND(N99*(1+Order!$H$4/12),2))</f>
        <v/>
      </c>
      <c r="M100" s="4">
        <f>MAX(0,MIN(ROUND(N99*(1+Order!$H$4/12),2)-L100,E100-(G100+J100)))</f>
        <v/>
      </c>
      <c r="N100" s="4">
        <f>MAX(0,ROUND(ROUND(N99*(1+Order!$H$4/12),2)-L100-M100,2))</f>
        <v/>
      </c>
      <c r="O100" s="4">
        <f>MIN(Order!$I$5,ROUND(Q99*(1+Order!$H$5/12),2))</f>
        <v/>
      </c>
      <c r="P100" s="4">
        <f>MAX(0,MIN(ROUND(Q99*(1+Order!$H$5/12),2)-O100,E100-(G100+J100+M100)))</f>
        <v/>
      </c>
      <c r="Q100" s="4">
        <f>MAX(0,ROUND(ROUND(Q99*(1+Order!$H$5/12),2)-O100-P100,2))</f>
        <v/>
      </c>
      <c r="R100" s="4">
        <f>MIN(Order!$I$6,ROUND(T99*(1+Order!$H$6/12),2))</f>
        <v/>
      </c>
      <c r="S100" s="4">
        <f>MAX(0,MIN(ROUND(T99*(1+Order!$H$6/12),2)-R100,E100-(G100+J100+M100+P100)))</f>
        <v/>
      </c>
      <c r="T100" s="4">
        <f>MAX(0,ROUND(ROUND(T99*(1+Order!$H$6/12),2)-R100-S100,2))</f>
        <v/>
      </c>
      <c r="U100" s="4">
        <f>MIN(Order!$I$7,ROUND(W99*(1+Order!$H$7/12),2))</f>
        <v/>
      </c>
      <c r="V100" s="4">
        <f>MAX(0,MIN(ROUND(W99*(1+Order!$H$7/12),2)-U100,E100-(G100+J100+M100+P100+S100)))</f>
        <v/>
      </c>
      <c r="W100" s="4">
        <f>MAX(0,ROUND(ROUND(W99*(1+Order!$H$7/12),2)-U100-V100,2))</f>
        <v/>
      </c>
      <c r="X100" s="4">
        <f>MIN(Order!$I$8,ROUND(Z99*(1+Order!$H$8/12),2))</f>
        <v/>
      </c>
      <c r="Y100" s="4">
        <f>MAX(0,MIN(ROUND(Z99*(1+Order!$H$8/12),2)-X100,E100-(G100+J100+M100+P100+S100+V100)))</f>
        <v/>
      </c>
      <c r="Z100" s="4">
        <f>MAX(0,ROUND(ROUND(Z99*(1+Order!$H$8/12),2)-X100-Y100,2))</f>
        <v/>
      </c>
      <c r="AA100" s="4">
        <f>MIN(Order!$I$9,ROUND(AC99*(1+Order!$H$9/12),2))</f>
        <v/>
      </c>
      <c r="AB100" s="4">
        <f>MAX(0,MIN(ROUND(AC99*(1+Order!$H$9/12),2)-AA100,E100-(G100+J100+M100+P100+S100+V100+Y100)))</f>
        <v/>
      </c>
      <c r="AC100" s="4">
        <f>MAX(0,ROUND(ROUND(AC99*(1+Order!$H$9/12),2)-AA100-AB100,2))</f>
        <v/>
      </c>
      <c r="AD100" s="4">
        <f>MIN(Order!$I$10,ROUND(AF99*(1+Order!$H$10/12),2))</f>
        <v/>
      </c>
      <c r="AE100" s="4">
        <f>MAX(0,MIN(ROUND(AF99*(1+Order!$H$10/12),2)-AD100,E100-(G100+J100+M100+P100+S100+V100+Y100+AB100)))</f>
        <v/>
      </c>
      <c r="AF100" s="4">
        <f>MAX(0,ROUND(ROUND(AF99*(1+Order!$H$10/12),2)-AD100-AE100,2))</f>
        <v/>
      </c>
      <c r="AG100" s="4">
        <f>MIN(Order!$I$11,ROUND(AI99*(1+Order!$H$11/12),2))</f>
        <v/>
      </c>
      <c r="AH100" s="4">
        <f>MAX(0,MIN(ROUND(AI99*(1+Order!$H$11/12),2)-AG100,E100-(G100+J100+M100+P100+S100+V100+Y100+AB100+AE100)))</f>
        <v/>
      </c>
      <c r="AI100" s="4">
        <f>MAX(0,ROUND(ROUND(AI99*(1+Order!$H$11/12),2)-AG100-AH100,2))</f>
        <v/>
      </c>
    </row>
    <row r="101">
      <c r="A101" t="n">
        <v>98</v>
      </c>
      <c r="B101" s="16">
        <f>EDATE('Start here'!$B$7,A101-1)</f>
        <v/>
      </c>
      <c r="C101" s="4">
        <f>H101+K101+N101+Q101+T101+W101+Z101+AC101+AF101+AI101</f>
        <v/>
      </c>
      <c r="D101" s="4">
        <f>ROUND(H100*Order!$H$2/12,2)+ROUND(K100*Order!$H$3/12,2)+ROUND(N100*Order!$H$4/12,2)+ROUND(Q100*Order!$H$5/12,2)+ROUND(T100*Order!$H$6/12,2)+ROUND(W100*Order!$H$7/12,2)+ROUND(Z100*Order!$H$8/12,2)+ROUND(AC100*Order!$H$9/12,2)+ROUND(AF100*Order!$H$10/12,2)+ROUND(AI100*Order!$H$11/12,2)</f>
        <v/>
      </c>
      <c r="E101" s="4">
        <f>MAX(0,'Start here'!$B$6-(F101+I101+L101+O101+R101+U101+X101+AA101+AD101+AG101))</f>
        <v/>
      </c>
      <c r="F101" s="4">
        <f>MIN(Order!$I$2,ROUND(H100*(1+Order!$H$2/12),2))</f>
        <v/>
      </c>
      <c r="G101" s="4">
        <f>MAX(0,MIN(ROUND(H100*(1+Order!$H$2/12),2)-F101,E101-(0)))</f>
        <v/>
      </c>
      <c r="H101" s="4">
        <f>MAX(0,ROUND(ROUND(H100*(1+Order!$H$2/12),2)-F101-G101,2))</f>
        <v/>
      </c>
      <c r="I101" s="4">
        <f>MIN(Order!$I$3,ROUND(K100*(1+Order!$H$3/12),2))</f>
        <v/>
      </c>
      <c r="J101" s="4">
        <f>MAX(0,MIN(ROUND(K100*(1+Order!$H$3/12),2)-I101,E101-(G101)))</f>
        <v/>
      </c>
      <c r="K101" s="4">
        <f>MAX(0,ROUND(ROUND(K100*(1+Order!$H$3/12),2)-I101-J101,2))</f>
        <v/>
      </c>
      <c r="L101" s="4">
        <f>MIN(Order!$I$4,ROUND(N100*(1+Order!$H$4/12),2))</f>
        <v/>
      </c>
      <c r="M101" s="4">
        <f>MAX(0,MIN(ROUND(N100*(1+Order!$H$4/12),2)-L101,E101-(G101+J101)))</f>
        <v/>
      </c>
      <c r="N101" s="4">
        <f>MAX(0,ROUND(ROUND(N100*(1+Order!$H$4/12),2)-L101-M101,2))</f>
        <v/>
      </c>
      <c r="O101" s="4">
        <f>MIN(Order!$I$5,ROUND(Q100*(1+Order!$H$5/12),2))</f>
        <v/>
      </c>
      <c r="P101" s="4">
        <f>MAX(0,MIN(ROUND(Q100*(1+Order!$H$5/12),2)-O101,E101-(G101+J101+M101)))</f>
        <v/>
      </c>
      <c r="Q101" s="4">
        <f>MAX(0,ROUND(ROUND(Q100*(1+Order!$H$5/12),2)-O101-P101,2))</f>
        <v/>
      </c>
      <c r="R101" s="4">
        <f>MIN(Order!$I$6,ROUND(T100*(1+Order!$H$6/12),2))</f>
        <v/>
      </c>
      <c r="S101" s="4">
        <f>MAX(0,MIN(ROUND(T100*(1+Order!$H$6/12),2)-R101,E101-(G101+J101+M101+P101)))</f>
        <v/>
      </c>
      <c r="T101" s="4">
        <f>MAX(0,ROUND(ROUND(T100*(1+Order!$H$6/12),2)-R101-S101,2))</f>
        <v/>
      </c>
      <c r="U101" s="4">
        <f>MIN(Order!$I$7,ROUND(W100*(1+Order!$H$7/12),2))</f>
        <v/>
      </c>
      <c r="V101" s="4">
        <f>MAX(0,MIN(ROUND(W100*(1+Order!$H$7/12),2)-U101,E101-(G101+J101+M101+P101+S101)))</f>
        <v/>
      </c>
      <c r="W101" s="4">
        <f>MAX(0,ROUND(ROUND(W100*(1+Order!$H$7/12),2)-U101-V101,2))</f>
        <v/>
      </c>
      <c r="X101" s="4">
        <f>MIN(Order!$I$8,ROUND(Z100*(1+Order!$H$8/12),2))</f>
        <v/>
      </c>
      <c r="Y101" s="4">
        <f>MAX(0,MIN(ROUND(Z100*(1+Order!$H$8/12),2)-X101,E101-(G101+J101+M101+P101+S101+V101)))</f>
        <v/>
      </c>
      <c r="Z101" s="4">
        <f>MAX(0,ROUND(ROUND(Z100*(1+Order!$H$8/12),2)-X101-Y101,2))</f>
        <v/>
      </c>
      <c r="AA101" s="4">
        <f>MIN(Order!$I$9,ROUND(AC100*(1+Order!$H$9/12),2))</f>
        <v/>
      </c>
      <c r="AB101" s="4">
        <f>MAX(0,MIN(ROUND(AC100*(1+Order!$H$9/12),2)-AA101,E101-(G101+J101+M101+P101+S101+V101+Y101)))</f>
        <v/>
      </c>
      <c r="AC101" s="4">
        <f>MAX(0,ROUND(ROUND(AC100*(1+Order!$H$9/12),2)-AA101-AB101,2))</f>
        <v/>
      </c>
      <c r="AD101" s="4">
        <f>MIN(Order!$I$10,ROUND(AF100*(1+Order!$H$10/12),2))</f>
        <v/>
      </c>
      <c r="AE101" s="4">
        <f>MAX(0,MIN(ROUND(AF100*(1+Order!$H$10/12),2)-AD101,E101-(G101+J101+M101+P101+S101+V101+Y101+AB101)))</f>
        <v/>
      </c>
      <c r="AF101" s="4">
        <f>MAX(0,ROUND(ROUND(AF100*(1+Order!$H$10/12),2)-AD101-AE101,2))</f>
        <v/>
      </c>
      <c r="AG101" s="4">
        <f>MIN(Order!$I$11,ROUND(AI100*(1+Order!$H$11/12),2))</f>
        <v/>
      </c>
      <c r="AH101" s="4">
        <f>MAX(0,MIN(ROUND(AI100*(1+Order!$H$11/12),2)-AG101,E101-(G101+J101+M101+P101+S101+V101+Y101+AB101+AE101)))</f>
        <v/>
      </c>
      <c r="AI101" s="4">
        <f>MAX(0,ROUND(ROUND(AI100*(1+Order!$H$11/12),2)-AG101-AH101,2))</f>
        <v/>
      </c>
    </row>
    <row r="102">
      <c r="A102" t="n">
        <v>99</v>
      </c>
      <c r="B102" s="16">
        <f>EDATE('Start here'!$B$7,A102-1)</f>
        <v/>
      </c>
      <c r="C102" s="4">
        <f>H102+K102+N102+Q102+T102+W102+Z102+AC102+AF102+AI102</f>
        <v/>
      </c>
      <c r="D102" s="4">
        <f>ROUND(H101*Order!$H$2/12,2)+ROUND(K101*Order!$H$3/12,2)+ROUND(N101*Order!$H$4/12,2)+ROUND(Q101*Order!$H$5/12,2)+ROUND(T101*Order!$H$6/12,2)+ROUND(W101*Order!$H$7/12,2)+ROUND(Z101*Order!$H$8/12,2)+ROUND(AC101*Order!$H$9/12,2)+ROUND(AF101*Order!$H$10/12,2)+ROUND(AI101*Order!$H$11/12,2)</f>
        <v/>
      </c>
      <c r="E102" s="4">
        <f>MAX(0,'Start here'!$B$6-(F102+I102+L102+O102+R102+U102+X102+AA102+AD102+AG102))</f>
        <v/>
      </c>
      <c r="F102" s="4">
        <f>MIN(Order!$I$2,ROUND(H101*(1+Order!$H$2/12),2))</f>
        <v/>
      </c>
      <c r="G102" s="4">
        <f>MAX(0,MIN(ROUND(H101*(1+Order!$H$2/12),2)-F102,E102-(0)))</f>
        <v/>
      </c>
      <c r="H102" s="4">
        <f>MAX(0,ROUND(ROUND(H101*(1+Order!$H$2/12),2)-F102-G102,2))</f>
        <v/>
      </c>
      <c r="I102" s="4">
        <f>MIN(Order!$I$3,ROUND(K101*(1+Order!$H$3/12),2))</f>
        <v/>
      </c>
      <c r="J102" s="4">
        <f>MAX(0,MIN(ROUND(K101*(1+Order!$H$3/12),2)-I102,E102-(G102)))</f>
        <v/>
      </c>
      <c r="K102" s="4">
        <f>MAX(0,ROUND(ROUND(K101*(1+Order!$H$3/12),2)-I102-J102,2))</f>
        <v/>
      </c>
      <c r="L102" s="4">
        <f>MIN(Order!$I$4,ROUND(N101*(1+Order!$H$4/12),2))</f>
        <v/>
      </c>
      <c r="M102" s="4">
        <f>MAX(0,MIN(ROUND(N101*(1+Order!$H$4/12),2)-L102,E102-(G102+J102)))</f>
        <v/>
      </c>
      <c r="N102" s="4">
        <f>MAX(0,ROUND(ROUND(N101*(1+Order!$H$4/12),2)-L102-M102,2))</f>
        <v/>
      </c>
      <c r="O102" s="4">
        <f>MIN(Order!$I$5,ROUND(Q101*(1+Order!$H$5/12),2))</f>
        <v/>
      </c>
      <c r="P102" s="4">
        <f>MAX(0,MIN(ROUND(Q101*(1+Order!$H$5/12),2)-O102,E102-(G102+J102+M102)))</f>
        <v/>
      </c>
      <c r="Q102" s="4">
        <f>MAX(0,ROUND(ROUND(Q101*(1+Order!$H$5/12),2)-O102-P102,2))</f>
        <v/>
      </c>
      <c r="R102" s="4">
        <f>MIN(Order!$I$6,ROUND(T101*(1+Order!$H$6/12),2))</f>
        <v/>
      </c>
      <c r="S102" s="4">
        <f>MAX(0,MIN(ROUND(T101*(1+Order!$H$6/12),2)-R102,E102-(G102+J102+M102+P102)))</f>
        <v/>
      </c>
      <c r="T102" s="4">
        <f>MAX(0,ROUND(ROUND(T101*(1+Order!$H$6/12),2)-R102-S102,2))</f>
        <v/>
      </c>
      <c r="U102" s="4">
        <f>MIN(Order!$I$7,ROUND(W101*(1+Order!$H$7/12),2))</f>
        <v/>
      </c>
      <c r="V102" s="4">
        <f>MAX(0,MIN(ROUND(W101*(1+Order!$H$7/12),2)-U102,E102-(G102+J102+M102+P102+S102)))</f>
        <v/>
      </c>
      <c r="W102" s="4">
        <f>MAX(0,ROUND(ROUND(W101*(1+Order!$H$7/12),2)-U102-V102,2))</f>
        <v/>
      </c>
      <c r="X102" s="4">
        <f>MIN(Order!$I$8,ROUND(Z101*(1+Order!$H$8/12),2))</f>
        <v/>
      </c>
      <c r="Y102" s="4">
        <f>MAX(0,MIN(ROUND(Z101*(1+Order!$H$8/12),2)-X102,E102-(G102+J102+M102+P102+S102+V102)))</f>
        <v/>
      </c>
      <c r="Z102" s="4">
        <f>MAX(0,ROUND(ROUND(Z101*(1+Order!$H$8/12),2)-X102-Y102,2))</f>
        <v/>
      </c>
      <c r="AA102" s="4">
        <f>MIN(Order!$I$9,ROUND(AC101*(1+Order!$H$9/12),2))</f>
        <v/>
      </c>
      <c r="AB102" s="4">
        <f>MAX(0,MIN(ROUND(AC101*(1+Order!$H$9/12),2)-AA102,E102-(G102+J102+M102+P102+S102+V102+Y102)))</f>
        <v/>
      </c>
      <c r="AC102" s="4">
        <f>MAX(0,ROUND(ROUND(AC101*(1+Order!$H$9/12),2)-AA102-AB102,2))</f>
        <v/>
      </c>
      <c r="AD102" s="4">
        <f>MIN(Order!$I$10,ROUND(AF101*(1+Order!$H$10/12),2))</f>
        <v/>
      </c>
      <c r="AE102" s="4">
        <f>MAX(0,MIN(ROUND(AF101*(1+Order!$H$10/12),2)-AD102,E102-(G102+J102+M102+P102+S102+V102+Y102+AB102)))</f>
        <v/>
      </c>
      <c r="AF102" s="4">
        <f>MAX(0,ROUND(ROUND(AF101*(1+Order!$H$10/12),2)-AD102-AE102,2))</f>
        <v/>
      </c>
      <c r="AG102" s="4">
        <f>MIN(Order!$I$11,ROUND(AI101*(1+Order!$H$11/12),2))</f>
        <v/>
      </c>
      <c r="AH102" s="4">
        <f>MAX(0,MIN(ROUND(AI101*(1+Order!$H$11/12),2)-AG102,E102-(G102+J102+M102+P102+S102+V102+Y102+AB102+AE102)))</f>
        <v/>
      </c>
      <c r="AI102" s="4">
        <f>MAX(0,ROUND(ROUND(AI101*(1+Order!$H$11/12),2)-AG102-AH102,2))</f>
        <v/>
      </c>
    </row>
    <row r="103">
      <c r="A103" t="n">
        <v>100</v>
      </c>
      <c r="B103" s="16">
        <f>EDATE('Start here'!$B$7,A103-1)</f>
        <v/>
      </c>
      <c r="C103" s="4">
        <f>H103+K103+N103+Q103+T103+W103+Z103+AC103+AF103+AI103</f>
        <v/>
      </c>
      <c r="D103" s="4">
        <f>ROUND(H102*Order!$H$2/12,2)+ROUND(K102*Order!$H$3/12,2)+ROUND(N102*Order!$H$4/12,2)+ROUND(Q102*Order!$H$5/12,2)+ROUND(T102*Order!$H$6/12,2)+ROUND(W102*Order!$H$7/12,2)+ROUND(Z102*Order!$H$8/12,2)+ROUND(AC102*Order!$H$9/12,2)+ROUND(AF102*Order!$H$10/12,2)+ROUND(AI102*Order!$H$11/12,2)</f>
        <v/>
      </c>
      <c r="E103" s="4">
        <f>MAX(0,'Start here'!$B$6-(F103+I103+L103+O103+R103+U103+X103+AA103+AD103+AG103))</f>
        <v/>
      </c>
      <c r="F103" s="4">
        <f>MIN(Order!$I$2,ROUND(H102*(1+Order!$H$2/12),2))</f>
        <v/>
      </c>
      <c r="G103" s="4">
        <f>MAX(0,MIN(ROUND(H102*(1+Order!$H$2/12),2)-F103,E103-(0)))</f>
        <v/>
      </c>
      <c r="H103" s="4">
        <f>MAX(0,ROUND(ROUND(H102*(1+Order!$H$2/12),2)-F103-G103,2))</f>
        <v/>
      </c>
      <c r="I103" s="4">
        <f>MIN(Order!$I$3,ROUND(K102*(1+Order!$H$3/12),2))</f>
        <v/>
      </c>
      <c r="J103" s="4">
        <f>MAX(0,MIN(ROUND(K102*(1+Order!$H$3/12),2)-I103,E103-(G103)))</f>
        <v/>
      </c>
      <c r="K103" s="4">
        <f>MAX(0,ROUND(ROUND(K102*(1+Order!$H$3/12),2)-I103-J103,2))</f>
        <v/>
      </c>
      <c r="L103" s="4">
        <f>MIN(Order!$I$4,ROUND(N102*(1+Order!$H$4/12),2))</f>
        <v/>
      </c>
      <c r="M103" s="4">
        <f>MAX(0,MIN(ROUND(N102*(1+Order!$H$4/12),2)-L103,E103-(G103+J103)))</f>
        <v/>
      </c>
      <c r="N103" s="4">
        <f>MAX(0,ROUND(ROUND(N102*(1+Order!$H$4/12),2)-L103-M103,2))</f>
        <v/>
      </c>
      <c r="O103" s="4">
        <f>MIN(Order!$I$5,ROUND(Q102*(1+Order!$H$5/12),2))</f>
        <v/>
      </c>
      <c r="P103" s="4">
        <f>MAX(0,MIN(ROUND(Q102*(1+Order!$H$5/12),2)-O103,E103-(G103+J103+M103)))</f>
        <v/>
      </c>
      <c r="Q103" s="4">
        <f>MAX(0,ROUND(ROUND(Q102*(1+Order!$H$5/12),2)-O103-P103,2))</f>
        <v/>
      </c>
      <c r="R103" s="4">
        <f>MIN(Order!$I$6,ROUND(T102*(1+Order!$H$6/12),2))</f>
        <v/>
      </c>
      <c r="S103" s="4">
        <f>MAX(0,MIN(ROUND(T102*(1+Order!$H$6/12),2)-R103,E103-(G103+J103+M103+P103)))</f>
        <v/>
      </c>
      <c r="T103" s="4">
        <f>MAX(0,ROUND(ROUND(T102*(1+Order!$H$6/12),2)-R103-S103,2))</f>
        <v/>
      </c>
      <c r="U103" s="4">
        <f>MIN(Order!$I$7,ROUND(W102*(1+Order!$H$7/12),2))</f>
        <v/>
      </c>
      <c r="V103" s="4">
        <f>MAX(0,MIN(ROUND(W102*(1+Order!$H$7/12),2)-U103,E103-(G103+J103+M103+P103+S103)))</f>
        <v/>
      </c>
      <c r="W103" s="4">
        <f>MAX(0,ROUND(ROUND(W102*(1+Order!$H$7/12),2)-U103-V103,2))</f>
        <v/>
      </c>
      <c r="X103" s="4">
        <f>MIN(Order!$I$8,ROUND(Z102*(1+Order!$H$8/12),2))</f>
        <v/>
      </c>
      <c r="Y103" s="4">
        <f>MAX(0,MIN(ROUND(Z102*(1+Order!$H$8/12),2)-X103,E103-(G103+J103+M103+P103+S103+V103)))</f>
        <v/>
      </c>
      <c r="Z103" s="4">
        <f>MAX(0,ROUND(ROUND(Z102*(1+Order!$H$8/12),2)-X103-Y103,2))</f>
        <v/>
      </c>
      <c r="AA103" s="4">
        <f>MIN(Order!$I$9,ROUND(AC102*(1+Order!$H$9/12),2))</f>
        <v/>
      </c>
      <c r="AB103" s="4">
        <f>MAX(0,MIN(ROUND(AC102*(1+Order!$H$9/12),2)-AA103,E103-(G103+J103+M103+P103+S103+V103+Y103)))</f>
        <v/>
      </c>
      <c r="AC103" s="4">
        <f>MAX(0,ROUND(ROUND(AC102*(1+Order!$H$9/12),2)-AA103-AB103,2))</f>
        <v/>
      </c>
      <c r="AD103" s="4">
        <f>MIN(Order!$I$10,ROUND(AF102*(1+Order!$H$10/12),2))</f>
        <v/>
      </c>
      <c r="AE103" s="4">
        <f>MAX(0,MIN(ROUND(AF102*(1+Order!$H$10/12),2)-AD103,E103-(G103+J103+M103+P103+S103+V103+Y103+AB103)))</f>
        <v/>
      </c>
      <c r="AF103" s="4">
        <f>MAX(0,ROUND(ROUND(AF102*(1+Order!$H$10/12),2)-AD103-AE103,2))</f>
        <v/>
      </c>
      <c r="AG103" s="4">
        <f>MIN(Order!$I$11,ROUND(AI102*(1+Order!$H$11/12),2))</f>
        <v/>
      </c>
      <c r="AH103" s="4">
        <f>MAX(0,MIN(ROUND(AI102*(1+Order!$H$11/12),2)-AG103,E103-(G103+J103+M103+P103+S103+V103+Y103+AB103+AE103)))</f>
        <v/>
      </c>
      <c r="AI103" s="4">
        <f>MAX(0,ROUND(ROUND(AI102*(1+Order!$H$11/12),2)-AG103-AH103,2))</f>
        <v/>
      </c>
    </row>
    <row r="104">
      <c r="A104" t="n">
        <v>101</v>
      </c>
      <c r="B104" s="16">
        <f>EDATE('Start here'!$B$7,A104-1)</f>
        <v/>
      </c>
      <c r="C104" s="4">
        <f>H104+K104+N104+Q104+T104+W104+Z104+AC104+AF104+AI104</f>
        <v/>
      </c>
      <c r="D104" s="4">
        <f>ROUND(H103*Order!$H$2/12,2)+ROUND(K103*Order!$H$3/12,2)+ROUND(N103*Order!$H$4/12,2)+ROUND(Q103*Order!$H$5/12,2)+ROUND(T103*Order!$H$6/12,2)+ROUND(W103*Order!$H$7/12,2)+ROUND(Z103*Order!$H$8/12,2)+ROUND(AC103*Order!$H$9/12,2)+ROUND(AF103*Order!$H$10/12,2)+ROUND(AI103*Order!$H$11/12,2)</f>
        <v/>
      </c>
      <c r="E104" s="4">
        <f>MAX(0,'Start here'!$B$6-(F104+I104+L104+O104+R104+U104+X104+AA104+AD104+AG104))</f>
        <v/>
      </c>
      <c r="F104" s="4">
        <f>MIN(Order!$I$2,ROUND(H103*(1+Order!$H$2/12),2))</f>
        <v/>
      </c>
      <c r="G104" s="4">
        <f>MAX(0,MIN(ROUND(H103*(1+Order!$H$2/12),2)-F104,E104-(0)))</f>
        <v/>
      </c>
      <c r="H104" s="4">
        <f>MAX(0,ROUND(ROUND(H103*(1+Order!$H$2/12),2)-F104-G104,2))</f>
        <v/>
      </c>
      <c r="I104" s="4">
        <f>MIN(Order!$I$3,ROUND(K103*(1+Order!$H$3/12),2))</f>
        <v/>
      </c>
      <c r="J104" s="4">
        <f>MAX(0,MIN(ROUND(K103*(1+Order!$H$3/12),2)-I104,E104-(G104)))</f>
        <v/>
      </c>
      <c r="K104" s="4">
        <f>MAX(0,ROUND(ROUND(K103*(1+Order!$H$3/12),2)-I104-J104,2))</f>
        <v/>
      </c>
      <c r="L104" s="4">
        <f>MIN(Order!$I$4,ROUND(N103*(1+Order!$H$4/12),2))</f>
        <v/>
      </c>
      <c r="M104" s="4">
        <f>MAX(0,MIN(ROUND(N103*(1+Order!$H$4/12),2)-L104,E104-(G104+J104)))</f>
        <v/>
      </c>
      <c r="N104" s="4">
        <f>MAX(0,ROUND(ROUND(N103*(1+Order!$H$4/12),2)-L104-M104,2))</f>
        <v/>
      </c>
      <c r="O104" s="4">
        <f>MIN(Order!$I$5,ROUND(Q103*(1+Order!$H$5/12),2))</f>
        <v/>
      </c>
      <c r="P104" s="4">
        <f>MAX(0,MIN(ROUND(Q103*(1+Order!$H$5/12),2)-O104,E104-(G104+J104+M104)))</f>
        <v/>
      </c>
      <c r="Q104" s="4">
        <f>MAX(0,ROUND(ROUND(Q103*(1+Order!$H$5/12),2)-O104-P104,2))</f>
        <v/>
      </c>
      <c r="R104" s="4">
        <f>MIN(Order!$I$6,ROUND(T103*(1+Order!$H$6/12),2))</f>
        <v/>
      </c>
      <c r="S104" s="4">
        <f>MAX(0,MIN(ROUND(T103*(1+Order!$H$6/12),2)-R104,E104-(G104+J104+M104+P104)))</f>
        <v/>
      </c>
      <c r="T104" s="4">
        <f>MAX(0,ROUND(ROUND(T103*(1+Order!$H$6/12),2)-R104-S104,2))</f>
        <v/>
      </c>
      <c r="U104" s="4">
        <f>MIN(Order!$I$7,ROUND(W103*(1+Order!$H$7/12),2))</f>
        <v/>
      </c>
      <c r="V104" s="4">
        <f>MAX(0,MIN(ROUND(W103*(1+Order!$H$7/12),2)-U104,E104-(G104+J104+M104+P104+S104)))</f>
        <v/>
      </c>
      <c r="W104" s="4">
        <f>MAX(0,ROUND(ROUND(W103*(1+Order!$H$7/12),2)-U104-V104,2))</f>
        <v/>
      </c>
      <c r="X104" s="4">
        <f>MIN(Order!$I$8,ROUND(Z103*(1+Order!$H$8/12),2))</f>
        <v/>
      </c>
      <c r="Y104" s="4">
        <f>MAX(0,MIN(ROUND(Z103*(1+Order!$H$8/12),2)-X104,E104-(G104+J104+M104+P104+S104+V104)))</f>
        <v/>
      </c>
      <c r="Z104" s="4">
        <f>MAX(0,ROUND(ROUND(Z103*(1+Order!$H$8/12),2)-X104-Y104,2))</f>
        <v/>
      </c>
      <c r="AA104" s="4">
        <f>MIN(Order!$I$9,ROUND(AC103*(1+Order!$H$9/12),2))</f>
        <v/>
      </c>
      <c r="AB104" s="4">
        <f>MAX(0,MIN(ROUND(AC103*(1+Order!$H$9/12),2)-AA104,E104-(G104+J104+M104+P104+S104+V104+Y104)))</f>
        <v/>
      </c>
      <c r="AC104" s="4">
        <f>MAX(0,ROUND(ROUND(AC103*(1+Order!$H$9/12),2)-AA104-AB104,2))</f>
        <v/>
      </c>
      <c r="AD104" s="4">
        <f>MIN(Order!$I$10,ROUND(AF103*(1+Order!$H$10/12),2))</f>
        <v/>
      </c>
      <c r="AE104" s="4">
        <f>MAX(0,MIN(ROUND(AF103*(1+Order!$H$10/12),2)-AD104,E104-(G104+J104+M104+P104+S104+V104+Y104+AB104)))</f>
        <v/>
      </c>
      <c r="AF104" s="4">
        <f>MAX(0,ROUND(ROUND(AF103*(1+Order!$H$10/12),2)-AD104-AE104,2))</f>
        <v/>
      </c>
      <c r="AG104" s="4">
        <f>MIN(Order!$I$11,ROUND(AI103*(1+Order!$H$11/12),2))</f>
        <v/>
      </c>
      <c r="AH104" s="4">
        <f>MAX(0,MIN(ROUND(AI103*(1+Order!$H$11/12),2)-AG104,E104-(G104+J104+M104+P104+S104+V104+Y104+AB104+AE104)))</f>
        <v/>
      </c>
      <c r="AI104" s="4">
        <f>MAX(0,ROUND(ROUND(AI103*(1+Order!$H$11/12),2)-AG104-AH104,2))</f>
        <v/>
      </c>
    </row>
    <row r="105">
      <c r="A105" t="n">
        <v>102</v>
      </c>
      <c r="B105" s="16">
        <f>EDATE('Start here'!$B$7,A105-1)</f>
        <v/>
      </c>
      <c r="C105" s="4">
        <f>H105+K105+N105+Q105+T105+W105+Z105+AC105+AF105+AI105</f>
        <v/>
      </c>
      <c r="D105" s="4">
        <f>ROUND(H104*Order!$H$2/12,2)+ROUND(K104*Order!$H$3/12,2)+ROUND(N104*Order!$H$4/12,2)+ROUND(Q104*Order!$H$5/12,2)+ROUND(T104*Order!$H$6/12,2)+ROUND(W104*Order!$H$7/12,2)+ROUND(Z104*Order!$H$8/12,2)+ROUND(AC104*Order!$H$9/12,2)+ROUND(AF104*Order!$H$10/12,2)+ROUND(AI104*Order!$H$11/12,2)</f>
        <v/>
      </c>
      <c r="E105" s="4">
        <f>MAX(0,'Start here'!$B$6-(F105+I105+L105+O105+R105+U105+X105+AA105+AD105+AG105))</f>
        <v/>
      </c>
      <c r="F105" s="4">
        <f>MIN(Order!$I$2,ROUND(H104*(1+Order!$H$2/12),2))</f>
        <v/>
      </c>
      <c r="G105" s="4">
        <f>MAX(0,MIN(ROUND(H104*(1+Order!$H$2/12),2)-F105,E105-(0)))</f>
        <v/>
      </c>
      <c r="H105" s="4">
        <f>MAX(0,ROUND(ROUND(H104*(1+Order!$H$2/12),2)-F105-G105,2))</f>
        <v/>
      </c>
      <c r="I105" s="4">
        <f>MIN(Order!$I$3,ROUND(K104*(1+Order!$H$3/12),2))</f>
        <v/>
      </c>
      <c r="J105" s="4">
        <f>MAX(0,MIN(ROUND(K104*(1+Order!$H$3/12),2)-I105,E105-(G105)))</f>
        <v/>
      </c>
      <c r="K105" s="4">
        <f>MAX(0,ROUND(ROUND(K104*(1+Order!$H$3/12),2)-I105-J105,2))</f>
        <v/>
      </c>
      <c r="L105" s="4">
        <f>MIN(Order!$I$4,ROUND(N104*(1+Order!$H$4/12),2))</f>
        <v/>
      </c>
      <c r="M105" s="4">
        <f>MAX(0,MIN(ROUND(N104*(1+Order!$H$4/12),2)-L105,E105-(G105+J105)))</f>
        <v/>
      </c>
      <c r="N105" s="4">
        <f>MAX(0,ROUND(ROUND(N104*(1+Order!$H$4/12),2)-L105-M105,2))</f>
        <v/>
      </c>
      <c r="O105" s="4">
        <f>MIN(Order!$I$5,ROUND(Q104*(1+Order!$H$5/12),2))</f>
        <v/>
      </c>
      <c r="P105" s="4">
        <f>MAX(0,MIN(ROUND(Q104*(1+Order!$H$5/12),2)-O105,E105-(G105+J105+M105)))</f>
        <v/>
      </c>
      <c r="Q105" s="4">
        <f>MAX(0,ROUND(ROUND(Q104*(1+Order!$H$5/12),2)-O105-P105,2))</f>
        <v/>
      </c>
      <c r="R105" s="4">
        <f>MIN(Order!$I$6,ROUND(T104*(1+Order!$H$6/12),2))</f>
        <v/>
      </c>
      <c r="S105" s="4">
        <f>MAX(0,MIN(ROUND(T104*(1+Order!$H$6/12),2)-R105,E105-(G105+J105+M105+P105)))</f>
        <v/>
      </c>
      <c r="T105" s="4">
        <f>MAX(0,ROUND(ROUND(T104*(1+Order!$H$6/12),2)-R105-S105,2))</f>
        <v/>
      </c>
      <c r="U105" s="4">
        <f>MIN(Order!$I$7,ROUND(W104*(1+Order!$H$7/12),2))</f>
        <v/>
      </c>
      <c r="V105" s="4">
        <f>MAX(0,MIN(ROUND(W104*(1+Order!$H$7/12),2)-U105,E105-(G105+J105+M105+P105+S105)))</f>
        <v/>
      </c>
      <c r="W105" s="4">
        <f>MAX(0,ROUND(ROUND(W104*(1+Order!$H$7/12),2)-U105-V105,2))</f>
        <v/>
      </c>
      <c r="X105" s="4">
        <f>MIN(Order!$I$8,ROUND(Z104*(1+Order!$H$8/12),2))</f>
        <v/>
      </c>
      <c r="Y105" s="4">
        <f>MAX(0,MIN(ROUND(Z104*(1+Order!$H$8/12),2)-X105,E105-(G105+J105+M105+P105+S105+V105)))</f>
        <v/>
      </c>
      <c r="Z105" s="4">
        <f>MAX(0,ROUND(ROUND(Z104*(1+Order!$H$8/12),2)-X105-Y105,2))</f>
        <v/>
      </c>
      <c r="AA105" s="4">
        <f>MIN(Order!$I$9,ROUND(AC104*(1+Order!$H$9/12),2))</f>
        <v/>
      </c>
      <c r="AB105" s="4">
        <f>MAX(0,MIN(ROUND(AC104*(1+Order!$H$9/12),2)-AA105,E105-(G105+J105+M105+P105+S105+V105+Y105)))</f>
        <v/>
      </c>
      <c r="AC105" s="4">
        <f>MAX(0,ROUND(ROUND(AC104*(1+Order!$H$9/12),2)-AA105-AB105,2))</f>
        <v/>
      </c>
      <c r="AD105" s="4">
        <f>MIN(Order!$I$10,ROUND(AF104*(1+Order!$H$10/12),2))</f>
        <v/>
      </c>
      <c r="AE105" s="4">
        <f>MAX(0,MIN(ROUND(AF104*(1+Order!$H$10/12),2)-AD105,E105-(G105+J105+M105+P105+S105+V105+Y105+AB105)))</f>
        <v/>
      </c>
      <c r="AF105" s="4">
        <f>MAX(0,ROUND(ROUND(AF104*(1+Order!$H$10/12),2)-AD105-AE105,2))</f>
        <v/>
      </c>
      <c r="AG105" s="4">
        <f>MIN(Order!$I$11,ROUND(AI104*(1+Order!$H$11/12),2))</f>
        <v/>
      </c>
      <c r="AH105" s="4">
        <f>MAX(0,MIN(ROUND(AI104*(1+Order!$H$11/12),2)-AG105,E105-(G105+J105+M105+P105+S105+V105+Y105+AB105+AE105)))</f>
        <v/>
      </c>
      <c r="AI105" s="4">
        <f>MAX(0,ROUND(ROUND(AI104*(1+Order!$H$11/12),2)-AG105-AH105,2))</f>
        <v/>
      </c>
    </row>
    <row r="106">
      <c r="A106" t="n">
        <v>103</v>
      </c>
      <c r="B106" s="16">
        <f>EDATE('Start here'!$B$7,A106-1)</f>
        <v/>
      </c>
      <c r="C106" s="4">
        <f>H106+K106+N106+Q106+T106+W106+Z106+AC106+AF106+AI106</f>
        <v/>
      </c>
      <c r="D106" s="4">
        <f>ROUND(H105*Order!$H$2/12,2)+ROUND(K105*Order!$H$3/12,2)+ROUND(N105*Order!$H$4/12,2)+ROUND(Q105*Order!$H$5/12,2)+ROUND(T105*Order!$H$6/12,2)+ROUND(W105*Order!$H$7/12,2)+ROUND(Z105*Order!$H$8/12,2)+ROUND(AC105*Order!$H$9/12,2)+ROUND(AF105*Order!$H$10/12,2)+ROUND(AI105*Order!$H$11/12,2)</f>
        <v/>
      </c>
      <c r="E106" s="4">
        <f>MAX(0,'Start here'!$B$6-(F106+I106+L106+O106+R106+U106+X106+AA106+AD106+AG106))</f>
        <v/>
      </c>
      <c r="F106" s="4">
        <f>MIN(Order!$I$2,ROUND(H105*(1+Order!$H$2/12),2))</f>
        <v/>
      </c>
      <c r="G106" s="4">
        <f>MAX(0,MIN(ROUND(H105*(1+Order!$H$2/12),2)-F106,E106-(0)))</f>
        <v/>
      </c>
      <c r="H106" s="4">
        <f>MAX(0,ROUND(ROUND(H105*(1+Order!$H$2/12),2)-F106-G106,2))</f>
        <v/>
      </c>
      <c r="I106" s="4">
        <f>MIN(Order!$I$3,ROUND(K105*(1+Order!$H$3/12),2))</f>
        <v/>
      </c>
      <c r="J106" s="4">
        <f>MAX(0,MIN(ROUND(K105*(1+Order!$H$3/12),2)-I106,E106-(G106)))</f>
        <v/>
      </c>
      <c r="K106" s="4">
        <f>MAX(0,ROUND(ROUND(K105*(1+Order!$H$3/12),2)-I106-J106,2))</f>
        <v/>
      </c>
      <c r="L106" s="4">
        <f>MIN(Order!$I$4,ROUND(N105*(1+Order!$H$4/12),2))</f>
        <v/>
      </c>
      <c r="M106" s="4">
        <f>MAX(0,MIN(ROUND(N105*(1+Order!$H$4/12),2)-L106,E106-(G106+J106)))</f>
        <v/>
      </c>
      <c r="N106" s="4">
        <f>MAX(0,ROUND(ROUND(N105*(1+Order!$H$4/12),2)-L106-M106,2))</f>
        <v/>
      </c>
      <c r="O106" s="4">
        <f>MIN(Order!$I$5,ROUND(Q105*(1+Order!$H$5/12),2))</f>
        <v/>
      </c>
      <c r="P106" s="4">
        <f>MAX(0,MIN(ROUND(Q105*(1+Order!$H$5/12),2)-O106,E106-(G106+J106+M106)))</f>
        <v/>
      </c>
      <c r="Q106" s="4">
        <f>MAX(0,ROUND(ROUND(Q105*(1+Order!$H$5/12),2)-O106-P106,2))</f>
        <v/>
      </c>
      <c r="R106" s="4">
        <f>MIN(Order!$I$6,ROUND(T105*(1+Order!$H$6/12),2))</f>
        <v/>
      </c>
      <c r="S106" s="4">
        <f>MAX(0,MIN(ROUND(T105*(1+Order!$H$6/12),2)-R106,E106-(G106+J106+M106+P106)))</f>
        <v/>
      </c>
      <c r="T106" s="4">
        <f>MAX(0,ROUND(ROUND(T105*(1+Order!$H$6/12),2)-R106-S106,2))</f>
        <v/>
      </c>
      <c r="U106" s="4">
        <f>MIN(Order!$I$7,ROUND(W105*(1+Order!$H$7/12),2))</f>
        <v/>
      </c>
      <c r="V106" s="4">
        <f>MAX(0,MIN(ROUND(W105*(1+Order!$H$7/12),2)-U106,E106-(G106+J106+M106+P106+S106)))</f>
        <v/>
      </c>
      <c r="W106" s="4">
        <f>MAX(0,ROUND(ROUND(W105*(1+Order!$H$7/12),2)-U106-V106,2))</f>
        <v/>
      </c>
      <c r="X106" s="4">
        <f>MIN(Order!$I$8,ROUND(Z105*(1+Order!$H$8/12),2))</f>
        <v/>
      </c>
      <c r="Y106" s="4">
        <f>MAX(0,MIN(ROUND(Z105*(1+Order!$H$8/12),2)-X106,E106-(G106+J106+M106+P106+S106+V106)))</f>
        <v/>
      </c>
      <c r="Z106" s="4">
        <f>MAX(0,ROUND(ROUND(Z105*(1+Order!$H$8/12),2)-X106-Y106,2))</f>
        <v/>
      </c>
      <c r="AA106" s="4">
        <f>MIN(Order!$I$9,ROUND(AC105*(1+Order!$H$9/12),2))</f>
        <v/>
      </c>
      <c r="AB106" s="4">
        <f>MAX(0,MIN(ROUND(AC105*(1+Order!$H$9/12),2)-AA106,E106-(G106+J106+M106+P106+S106+V106+Y106)))</f>
        <v/>
      </c>
      <c r="AC106" s="4">
        <f>MAX(0,ROUND(ROUND(AC105*(1+Order!$H$9/12),2)-AA106-AB106,2))</f>
        <v/>
      </c>
      <c r="AD106" s="4">
        <f>MIN(Order!$I$10,ROUND(AF105*(1+Order!$H$10/12),2))</f>
        <v/>
      </c>
      <c r="AE106" s="4">
        <f>MAX(0,MIN(ROUND(AF105*(1+Order!$H$10/12),2)-AD106,E106-(G106+J106+M106+P106+S106+V106+Y106+AB106)))</f>
        <v/>
      </c>
      <c r="AF106" s="4">
        <f>MAX(0,ROUND(ROUND(AF105*(1+Order!$H$10/12),2)-AD106-AE106,2))</f>
        <v/>
      </c>
      <c r="AG106" s="4">
        <f>MIN(Order!$I$11,ROUND(AI105*(1+Order!$H$11/12),2))</f>
        <v/>
      </c>
      <c r="AH106" s="4">
        <f>MAX(0,MIN(ROUND(AI105*(1+Order!$H$11/12),2)-AG106,E106-(G106+J106+M106+P106+S106+V106+Y106+AB106+AE106)))</f>
        <v/>
      </c>
      <c r="AI106" s="4">
        <f>MAX(0,ROUND(ROUND(AI105*(1+Order!$H$11/12),2)-AG106-AH106,2))</f>
        <v/>
      </c>
    </row>
    <row r="107">
      <c r="A107" t="n">
        <v>104</v>
      </c>
      <c r="B107" s="16">
        <f>EDATE('Start here'!$B$7,A107-1)</f>
        <v/>
      </c>
      <c r="C107" s="4">
        <f>H107+K107+N107+Q107+T107+W107+Z107+AC107+AF107+AI107</f>
        <v/>
      </c>
      <c r="D107" s="4">
        <f>ROUND(H106*Order!$H$2/12,2)+ROUND(K106*Order!$H$3/12,2)+ROUND(N106*Order!$H$4/12,2)+ROUND(Q106*Order!$H$5/12,2)+ROUND(T106*Order!$H$6/12,2)+ROUND(W106*Order!$H$7/12,2)+ROUND(Z106*Order!$H$8/12,2)+ROUND(AC106*Order!$H$9/12,2)+ROUND(AF106*Order!$H$10/12,2)+ROUND(AI106*Order!$H$11/12,2)</f>
        <v/>
      </c>
      <c r="E107" s="4">
        <f>MAX(0,'Start here'!$B$6-(F107+I107+L107+O107+R107+U107+X107+AA107+AD107+AG107))</f>
        <v/>
      </c>
      <c r="F107" s="4">
        <f>MIN(Order!$I$2,ROUND(H106*(1+Order!$H$2/12),2))</f>
        <v/>
      </c>
      <c r="G107" s="4">
        <f>MAX(0,MIN(ROUND(H106*(1+Order!$H$2/12),2)-F107,E107-(0)))</f>
        <v/>
      </c>
      <c r="H107" s="4">
        <f>MAX(0,ROUND(ROUND(H106*(1+Order!$H$2/12),2)-F107-G107,2))</f>
        <v/>
      </c>
      <c r="I107" s="4">
        <f>MIN(Order!$I$3,ROUND(K106*(1+Order!$H$3/12),2))</f>
        <v/>
      </c>
      <c r="J107" s="4">
        <f>MAX(0,MIN(ROUND(K106*(1+Order!$H$3/12),2)-I107,E107-(G107)))</f>
        <v/>
      </c>
      <c r="K107" s="4">
        <f>MAX(0,ROUND(ROUND(K106*(1+Order!$H$3/12),2)-I107-J107,2))</f>
        <v/>
      </c>
      <c r="L107" s="4">
        <f>MIN(Order!$I$4,ROUND(N106*(1+Order!$H$4/12),2))</f>
        <v/>
      </c>
      <c r="M107" s="4">
        <f>MAX(0,MIN(ROUND(N106*(1+Order!$H$4/12),2)-L107,E107-(G107+J107)))</f>
        <v/>
      </c>
      <c r="N107" s="4">
        <f>MAX(0,ROUND(ROUND(N106*(1+Order!$H$4/12),2)-L107-M107,2))</f>
        <v/>
      </c>
      <c r="O107" s="4">
        <f>MIN(Order!$I$5,ROUND(Q106*(1+Order!$H$5/12),2))</f>
        <v/>
      </c>
      <c r="P107" s="4">
        <f>MAX(0,MIN(ROUND(Q106*(1+Order!$H$5/12),2)-O107,E107-(G107+J107+M107)))</f>
        <v/>
      </c>
      <c r="Q107" s="4">
        <f>MAX(0,ROUND(ROUND(Q106*(1+Order!$H$5/12),2)-O107-P107,2))</f>
        <v/>
      </c>
      <c r="R107" s="4">
        <f>MIN(Order!$I$6,ROUND(T106*(1+Order!$H$6/12),2))</f>
        <v/>
      </c>
      <c r="S107" s="4">
        <f>MAX(0,MIN(ROUND(T106*(1+Order!$H$6/12),2)-R107,E107-(G107+J107+M107+P107)))</f>
        <v/>
      </c>
      <c r="T107" s="4">
        <f>MAX(0,ROUND(ROUND(T106*(1+Order!$H$6/12),2)-R107-S107,2))</f>
        <v/>
      </c>
      <c r="U107" s="4">
        <f>MIN(Order!$I$7,ROUND(W106*(1+Order!$H$7/12),2))</f>
        <v/>
      </c>
      <c r="V107" s="4">
        <f>MAX(0,MIN(ROUND(W106*(1+Order!$H$7/12),2)-U107,E107-(G107+J107+M107+P107+S107)))</f>
        <v/>
      </c>
      <c r="W107" s="4">
        <f>MAX(0,ROUND(ROUND(W106*(1+Order!$H$7/12),2)-U107-V107,2))</f>
        <v/>
      </c>
      <c r="X107" s="4">
        <f>MIN(Order!$I$8,ROUND(Z106*(1+Order!$H$8/12),2))</f>
        <v/>
      </c>
      <c r="Y107" s="4">
        <f>MAX(0,MIN(ROUND(Z106*(1+Order!$H$8/12),2)-X107,E107-(G107+J107+M107+P107+S107+V107)))</f>
        <v/>
      </c>
      <c r="Z107" s="4">
        <f>MAX(0,ROUND(ROUND(Z106*(1+Order!$H$8/12),2)-X107-Y107,2))</f>
        <v/>
      </c>
      <c r="AA107" s="4">
        <f>MIN(Order!$I$9,ROUND(AC106*(1+Order!$H$9/12),2))</f>
        <v/>
      </c>
      <c r="AB107" s="4">
        <f>MAX(0,MIN(ROUND(AC106*(1+Order!$H$9/12),2)-AA107,E107-(G107+J107+M107+P107+S107+V107+Y107)))</f>
        <v/>
      </c>
      <c r="AC107" s="4">
        <f>MAX(0,ROUND(ROUND(AC106*(1+Order!$H$9/12),2)-AA107-AB107,2))</f>
        <v/>
      </c>
      <c r="AD107" s="4">
        <f>MIN(Order!$I$10,ROUND(AF106*(1+Order!$H$10/12),2))</f>
        <v/>
      </c>
      <c r="AE107" s="4">
        <f>MAX(0,MIN(ROUND(AF106*(1+Order!$H$10/12),2)-AD107,E107-(G107+J107+M107+P107+S107+V107+Y107+AB107)))</f>
        <v/>
      </c>
      <c r="AF107" s="4">
        <f>MAX(0,ROUND(ROUND(AF106*(1+Order!$H$10/12),2)-AD107-AE107,2))</f>
        <v/>
      </c>
      <c r="AG107" s="4">
        <f>MIN(Order!$I$11,ROUND(AI106*(1+Order!$H$11/12),2))</f>
        <v/>
      </c>
      <c r="AH107" s="4">
        <f>MAX(0,MIN(ROUND(AI106*(1+Order!$H$11/12),2)-AG107,E107-(G107+J107+M107+P107+S107+V107+Y107+AB107+AE107)))</f>
        <v/>
      </c>
      <c r="AI107" s="4">
        <f>MAX(0,ROUND(ROUND(AI106*(1+Order!$H$11/12),2)-AG107-AH107,2))</f>
        <v/>
      </c>
    </row>
    <row r="108">
      <c r="A108" t="n">
        <v>105</v>
      </c>
      <c r="B108" s="16">
        <f>EDATE('Start here'!$B$7,A108-1)</f>
        <v/>
      </c>
      <c r="C108" s="4">
        <f>H108+K108+N108+Q108+T108+W108+Z108+AC108+AF108+AI108</f>
        <v/>
      </c>
      <c r="D108" s="4">
        <f>ROUND(H107*Order!$H$2/12,2)+ROUND(K107*Order!$H$3/12,2)+ROUND(N107*Order!$H$4/12,2)+ROUND(Q107*Order!$H$5/12,2)+ROUND(T107*Order!$H$6/12,2)+ROUND(W107*Order!$H$7/12,2)+ROUND(Z107*Order!$H$8/12,2)+ROUND(AC107*Order!$H$9/12,2)+ROUND(AF107*Order!$H$10/12,2)+ROUND(AI107*Order!$H$11/12,2)</f>
        <v/>
      </c>
      <c r="E108" s="4">
        <f>MAX(0,'Start here'!$B$6-(F108+I108+L108+O108+R108+U108+X108+AA108+AD108+AG108))</f>
        <v/>
      </c>
      <c r="F108" s="4">
        <f>MIN(Order!$I$2,ROUND(H107*(1+Order!$H$2/12),2))</f>
        <v/>
      </c>
      <c r="G108" s="4">
        <f>MAX(0,MIN(ROUND(H107*(1+Order!$H$2/12),2)-F108,E108-(0)))</f>
        <v/>
      </c>
      <c r="H108" s="4">
        <f>MAX(0,ROUND(ROUND(H107*(1+Order!$H$2/12),2)-F108-G108,2))</f>
        <v/>
      </c>
      <c r="I108" s="4">
        <f>MIN(Order!$I$3,ROUND(K107*(1+Order!$H$3/12),2))</f>
        <v/>
      </c>
      <c r="J108" s="4">
        <f>MAX(0,MIN(ROUND(K107*(1+Order!$H$3/12),2)-I108,E108-(G108)))</f>
        <v/>
      </c>
      <c r="K108" s="4">
        <f>MAX(0,ROUND(ROUND(K107*(1+Order!$H$3/12),2)-I108-J108,2))</f>
        <v/>
      </c>
      <c r="L108" s="4">
        <f>MIN(Order!$I$4,ROUND(N107*(1+Order!$H$4/12),2))</f>
        <v/>
      </c>
      <c r="M108" s="4">
        <f>MAX(0,MIN(ROUND(N107*(1+Order!$H$4/12),2)-L108,E108-(G108+J108)))</f>
        <v/>
      </c>
      <c r="N108" s="4">
        <f>MAX(0,ROUND(ROUND(N107*(1+Order!$H$4/12),2)-L108-M108,2))</f>
        <v/>
      </c>
      <c r="O108" s="4">
        <f>MIN(Order!$I$5,ROUND(Q107*(1+Order!$H$5/12),2))</f>
        <v/>
      </c>
      <c r="P108" s="4">
        <f>MAX(0,MIN(ROUND(Q107*(1+Order!$H$5/12),2)-O108,E108-(G108+J108+M108)))</f>
        <v/>
      </c>
      <c r="Q108" s="4">
        <f>MAX(0,ROUND(ROUND(Q107*(1+Order!$H$5/12),2)-O108-P108,2))</f>
        <v/>
      </c>
      <c r="R108" s="4">
        <f>MIN(Order!$I$6,ROUND(T107*(1+Order!$H$6/12),2))</f>
        <v/>
      </c>
      <c r="S108" s="4">
        <f>MAX(0,MIN(ROUND(T107*(1+Order!$H$6/12),2)-R108,E108-(G108+J108+M108+P108)))</f>
        <v/>
      </c>
      <c r="T108" s="4">
        <f>MAX(0,ROUND(ROUND(T107*(1+Order!$H$6/12),2)-R108-S108,2))</f>
        <v/>
      </c>
      <c r="U108" s="4">
        <f>MIN(Order!$I$7,ROUND(W107*(1+Order!$H$7/12),2))</f>
        <v/>
      </c>
      <c r="V108" s="4">
        <f>MAX(0,MIN(ROUND(W107*(1+Order!$H$7/12),2)-U108,E108-(G108+J108+M108+P108+S108)))</f>
        <v/>
      </c>
      <c r="W108" s="4">
        <f>MAX(0,ROUND(ROUND(W107*(1+Order!$H$7/12),2)-U108-V108,2))</f>
        <v/>
      </c>
      <c r="X108" s="4">
        <f>MIN(Order!$I$8,ROUND(Z107*(1+Order!$H$8/12),2))</f>
        <v/>
      </c>
      <c r="Y108" s="4">
        <f>MAX(0,MIN(ROUND(Z107*(1+Order!$H$8/12),2)-X108,E108-(G108+J108+M108+P108+S108+V108)))</f>
        <v/>
      </c>
      <c r="Z108" s="4">
        <f>MAX(0,ROUND(ROUND(Z107*(1+Order!$H$8/12),2)-X108-Y108,2))</f>
        <v/>
      </c>
      <c r="AA108" s="4">
        <f>MIN(Order!$I$9,ROUND(AC107*(1+Order!$H$9/12),2))</f>
        <v/>
      </c>
      <c r="AB108" s="4">
        <f>MAX(0,MIN(ROUND(AC107*(1+Order!$H$9/12),2)-AA108,E108-(G108+J108+M108+P108+S108+V108+Y108)))</f>
        <v/>
      </c>
      <c r="AC108" s="4">
        <f>MAX(0,ROUND(ROUND(AC107*(1+Order!$H$9/12),2)-AA108-AB108,2))</f>
        <v/>
      </c>
      <c r="AD108" s="4">
        <f>MIN(Order!$I$10,ROUND(AF107*(1+Order!$H$10/12),2))</f>
        <v/>
      </c>
      <c r="AE108" s="4">
        <f>MAX(0,MIN(ROUND(AF107*(1+Order!$H$10/12),2)-AD108,E108-(G108+J108+M108+P108+S108+V108+Y108+AB108)))</f>
        <v/>
      </c>
      <c r="AF108" s="4">
        <f>MAX(0,ROUND(ROUND(AF107*(1+Order!$H$10/12),2)-AD108-AE108,2))</f>
        <v/>
      </c>
      <c r="AG108" s="4">
        <f>MIN(Order!$I$11,ROUND(AI107*(1+Order!$H$11/12),2))</f>
        <v/>
      </c>
      <c r="AH108" s="4">
        <f>MAX(0,MIN(ROUND(AI107*(1+Order!$H$11/12),2)-AG108,E108-(G108+J108+M108+P108+S108+V108+Y108+AB108+AE108)))</f>
        <v/>
      </c>
      <c r="AI108" s="4">
        <f>MAX(0,ROUND(ROUND(AI107*(1+Order!$H$11/12),2)-AG108-AH108,2))</f>
        <v/>
      </c>
    </row>
    <row r="109">
      <c r="A109" t="n">
        <v>106</v>
      </c>
      <c r="B109" s="16">
        <f>EDATE('Start here'!$B$7,A109-1)</f>
        <v/>
      </c>
      <c r="C109" s="4">
        <f>H109+K109+N109+Q109+T109+W109+Z109+AC109+AF109+AI109</f>
        <v/>
      </c>
      <c r="D109" s="4">
        <f>ROUND(H108*Order!$H$2/12,2)+ROUND(K108*Order!$H$3/12,2)+ROUND(N108*Order!$H$4/12,2)+ROUND(Q108*Order!$H$5/12,2)+ROUND(T108*Order!$H$6/12,2)+ROUND(W108*Order!$H$7/12,2)+ROUND(Z108*Order!$H$8/12,2)+ROUND(AC108*Order!$H$9/12,2)+ROUND(AF108*Order!$H$10/12,2)+ROUND(AI108*Order!$H$11/12,2)</f>
        <v/>
      </c>
      <c r="E109" s="4">
        <f>MAX(0,'Start here'!$B$6-(F109+I109+L109+O109+R109+U109+X109+AA109+AD109+AG109))</f>
        <v/>
      </c>
      <c r="F109" s="4">
        <f>MIN(Order!$I$2,ROUND(H108*(1+Order!$H$2/12),2))</f>
        <v/>
      </c>
      <c r="G109" s="4">
        <f>MAX(0,MIN(ROUND(H108*(1+Order!$H$2/12),2)-F109,E109-(0)))</f>
        <v/>
      </c>
      <c r="H109" s="4">
        <f>MAX(0,ROUND(ROUND(H108*(1+Order!$H$2/12),2)-F109-G109,2))</f>
        <v/>
      </c>
      <c r="I109" s="4">
        <f>MIN(Order!$I$3,ROUND(K108*(1+Order!$H$3/12),2))</f>
        <v/>
      </c>
      <c r="J109" s="4">
        <f>MAX(0,MIN(ROUND(K108*(1+Order!$H$3/12),2)-I109,E109-(G109)))</f>
        <v/>
      </c>
      <c r="K109" s="4">
        <f>MAX(0,ROUND(ROUND(K108*(1+Order!$H$3/12),2)-I109-J109,2))</f>
        <v/>
      </c>
      <c r="L109" s="4">
        <f>MIN(Order!$I$4,ROUND(N108*(1+Order!$H$4/12),2))</f>
        <v/>
      </c>
      <c r="M109" s="4">
        <f>MAX(0,MIN(ROUND(N108*(1+Order!$H$4/12),2)-L109,E109-(G109+J109)))</f>
        <v/>
      </c>
      <c r="N109" s="4">
        <f>MAX(0,ROUND(ROUND(N108*(1+Order!$H$4/12),2)-L109-M109,2))</f>
        <v/>
      </c>
      <c r="O109" s="4">
        <f>MIN(Order!$I$5,ROUND(Q108*(1+Order!$H$5/12),2))</f>
        <v/>
      </c>
      <c r="P109" s="4">
        <f>MAX(0,MIN(ROUND(Q108*(1+Order!$H$5/12),2)-O109,E109-(G109+J109+M109)))</f>
        <v/>
      </c>
      <c r="Q109" s="4">
        <f>MAX(0,ROUND(ROUND(Q108*(1+Order!$H$5/12),2)-O109-P109,2))</f>
        <v/>
      </c>
      <c r="R109" s="4">
        <f>MIN(Order!$I$6,ROUND(T108*(1+Order!$H$6/12),2))</f>
        <v/>
      </c>
      <c r="S109" s="4">
        <f>MAX(0,MIN(ROUND(T108*(1+Order!$H$6/12),2)-R109,E109-(G109+J109+M109+P109)))</f>
        <v/>
      </c>
      <c r="T109" s="4">
        <f>MAX(0,ROUND(ROUND(T108*(1+Order!$H$6/12),2)-R109-S109,2))</f>
        <v/>
      </c>
      <c r="U109" s="4">
        <f>MIN(Order!$I$7,ROUND(W108*(1+Order!$H$7/12),2))</f>
        <v/>
      </c>
      <c r="V109" s="4">
        <f>MAX(0,MIN(ROUND(W108*(1+Order!$H$7/12),2)-U109,E109-(G109+J109+M109+P109+S109)))</f>
        <v/>
      </c>
      <c r="W109" s="4">
        <f>MAX(0,ROUND(ROUND(W108*(1+Order!$H$7/12),2)-U109-V109,2))</f>
        <v/>
      </c>
      <c r="X109" s="4">
        <f>MIN(Order!$I$8,ROUND(Z108*(1+Order!$H$8/12),2))</f>
        <v/>
      </c>
      <c r="Y109" s="4">
        <f>MAX(0,MIN(ROUND(Z108*(1+Order!$H$8/12),2)-X109,E109-(G109+J109+M109+P109+S109+V109)))</f>
        <v/>
      </c>
      <c r="Z109" s="4">
        <f>MAX(0,ROUND(ROUND(Z108*(1+Order!$H$8/12),2)-X109-Y109,2))</f>
        <v/>
      </c>
      <c r="AA109" s="4">
        <f>MIN(Order!$I$9,ROUND(AC108*(1+Order!$H$9/12),2))</f>
        <v/>
      </c>
      <c r="AB109" s="4">
        <f>MAX(0,MIN(ROUND(AC108*(1+Order!$H$9/12),2)-AA109,E109-(G109+J109+M109+P109+S109+V109+Y109)))</f>
        <v/>
      </c>
      <c r="AC109" s="4">
        <f>MAX(0,ROUND(ROUND(AC108*(1+Order!$H$9/12),2)-AA109-AB109,2))</f>
        <v/>
      </c>
      <c r="AD109" s="4">
        <f>MIN(Order!$I$10,ROUND(AF108*(1+Order!$H$10/12),2))</f>
        <v/>
      </c>
      <c r="AE109" s="4">
        <f>MAX(0,MIN(ROUND(AF108*(1+Order!$H$10/12),2)-AD109,E109-(G109+J109+M109+P109+S109+V109+Y109+AB109)))</f>
        <v/>
      </c>
      <c r="AF109" s="4">
        <f>MAX(0,ROUND(ROUND(AF108*(1+Order!$H$10/12),2)-AD109-AE109,2))</f>
        <v/>
      </c>
      <c r="AG109" s="4">
        <f>MIN(Order!$I$11,ROUND(AI108*(1+Order!$H$11/12),2))</f>
        <v/>
      </c>
      <c r="AH109" s="4">
        <f>MAX(0,MIN(ROUND(AI108*(1+Order!$H$11/12),2)-AG109,E109-(G109+J109+M109+P109+S109+V109+Y109+AB109+AE109)))</f>
        <v/>
      </c>
      <c r="AI109" s="4">
        <f>MAX(0,ROUND(ROUND(AI108*(1+Order!$H$11/12),2)-AG109-AH109,2))</f>
        <v/>
      </c>
    </row>
    <row r="110">
      <c r="A110" t="n">
        <v>107</v>
      </c>
      <c r="B110" s="16">
        <f>EDATE('Start here'!$B$7,A110-1)</f>
        <v/>
      </c>
      <c r="C110" s="4">
        <f>H110+K110+N110+Q110+T110+W110+Z110+AC110+AF110+AI110</f>
        <v/>
      </c>
      <c r="D110" s="4">
        <f>ROUND(H109*Order!$H$2/12,2)+ROUND(K109*Order!$H$3/12,2)+ROUND(N109*Order!$H$4/12,2)+ROUND(Q109*Order!$H$5/12,2)+ROUND(T109*Order!$H$6/12,2)+ROUND(W109*Order!$H$7/12,2)+ROUND(Z109*Order!$H$8/12,2)+ROUND(AC109*Order!$H$9/12,2)+ROUND(AF109*Order!$H$10/12,2)+ROUND(AI109*Order!$H$11/12,2)</f>
        <v/>
      </c>
      <c r="E110" s="4">
        <f>MAX(0,'Start here'!$B$6-(F110+I110+L110+O110+R110+U110+X110+AA110+AD110+AG110))</f>
        <v/>
      </c>
      <c r="F110" s="4">
        <f>MIN(Order!$I$2,ROUND(H109*(1+Order!$H$2/12),2))</f>
        <v/>
      </c>
      <c r="G110" s="4">
        <f>MAX(0,MIN(ROUND(H109*(1+Order!$H$2/12),2)-F110,E110-(0)))</f>
        <v/>
      </c>
      <c r="H110" s="4">
        <f>MAX(0,ROUND(ROUND(H109*(1+Order!$H$2/12),2)-F110-G110,2))</f>
        <v/>
      </c>
      <c r="I110" s="4">
        <f>MIN(Order!$I$3,ROUND(K109*(1+Order!$H$3/12),2))</f>
        <v/>
      </c>
      <c r="J110" s="4">
        <f>MAX(0,MIN(ROUND(K109*(1+Order!$H$3/12),2)-I110,E110-(G110)))</f>
        <v/>
      </c>
      <c r="K110" s="4">
        <f>MAX(0,ROUND(ROUND(K109*(1+Order!$H$3/12),2)-I110-J110,2))</f>
        <v/>
      </c>
      <c r="L110" s="4">
        <f>MIN(Order!$I$4,ROUND(N109*(1+Order!$H$4/12),2))</f>
        <v/>
      </c>
      <c r="M110" s="4">
        <f>MAX(0,MIN(ROUND(N109*(1+Order!$H$4/12),2)-L110,E110-(G110+J110)))</f>
        <v/>
      </c>
      <c r="N110" s="4">
        <f>MAX(0,ROUND(ROUND(N109*(1+Order!$H$4/12),2)-L110-M110,2))</f>
        <v/>
      </c>
      <c r="O110" s="4">
        <f>MIN(Order!$I$5,ROUND(Q109*(1+Order!$H$5/12),2))</f>
        <v/>
      </c>
      <c r="P110" s="4">
        <f>MAX(0,MIN(ROUND(Q109*(1+Order!$H$5/12),2)-O110,E110-(G110+J110+M110)))</f>
        <v/>
      </c>
      <c r="Q110" s="4">
        <f>MAX(0,ROUND(ROUND(Q109*(1+Order!$H$5/12),2)-O110-P110,2))</f>
        <v/>
      </c>
      <c r="R110" s="4">
        <f>MIN(Order!$I$6,ROUND(T109*(1+Order!$H$6/12),2))</f>
        <v/>
      </c>
      <c r="S110" s="4">
        <f>MAX(0,MIN(ROUND(T109*(1+Order!$H$6/12),2)-R110,E110-(G110+J110+M110+P110)))</f>
        <v/>
      </c>
      <c r="T110" s="4">
        <f>MAX(0,ROUND(ROUND(T109*(1+Order!$H$6/12),2)-R110-S110,2))</f>
        <v/>
      </c>
      <c r="U110" s="4">
        <f>MIN(Order!$I$7,ROUND(W109*(1+Order!$H$7/12),2))</f>
        <v/>
      </c>
      <c r="V110" s="4">
        <f>MAX(0,MIN(ROUND(W109*(1+Order!$H$7/12),2)-U110,E110-(G110+J110+M110+P110+S110)))</f>
        <v/>
      </c>
      <c r="W110" s="4">
        <f>MAX(0,ROUND(ROUND(W109*(1+Order!$H$7/12),2)-U110-V110,2))</f>
        <v/>
      </c>
      <c r="X110" s="4">
        <f>MIN(Order!$I$8,ROUND(Z109*(1+Order!$H$8/12),2))</f>
        <v/>
      </c>
      <c r="Y110" s="4">
        <f>MAX(0,MIN(ROUND(Z109*(1+Order!$H$8/12),2)-X110,E110-(G110+J110+M110+P110+S110+V110)))</f>
        <v/>
      </c>
      <c r="Z110" s="4">
        <f>MAX(0,ROUND(ROUND(Z109*(1+Order!$H$8/12),2)-X110-Y110,2))</f>
        <v/>
      </c>
      <c r="AA110" s="4">
        <f>MIN(Order!$I$9,ROUND(AC109*(1+Order!$H$9/12),2))</f>
        <v/>
      </c>
      <c r="AB110" s="4">
        <f>MAX(0,MIN(ROUND(AC109*(1+Order!$H$9/12),2)-AA110,E110-(G110+J110+M110+P110+S110+V110+Y110)))</f>
        <v/>
      </c>
      <c r="AC110" s="4">
        <f>MAX(0,ROUND(ROUND(AC109*(1+Order!$H$9/12),2)-AA110-AB110,2))</f>
        <v/>
      </c>
      <c r="AD110" s="4">
        <f>MIN(Order!$I$10,ROUND(AF109*(1+Order!$H$10/12),2))</f>
        <v/>
      </c>
      <c r="AE110" s="4">
        <f>MAX(0,MIN(ROUND(AF109*(1+Order!$H$10/12),2)-AD110,E110-(G110+J110+M110+P110+S110+V110+Y110+AB110)))</f>
        <v/>
      </c>
      <c r="AF110" s="4">
        <f>MAX(0,ROUND(ROUND(AF109*(1+Order!$H$10/12),2)-AD110-AE110,2))</f>
        <v/>
      </c>
      <c r="AG110" s="4">
        <f>MIN(Order!$I$11,ROUND(AI109*(1+Order!$H$11/12),2))</f>
        <v/>
      </c>
      <c r="AH110" s="4">
        <f>MAX(0,MIN(ROUND(AI109*(1+Order!$H$11/12),2)-AG110,E110-(G110+J110+M110+P110+S110+V110+Y110+AB110+AE110)))</f>
        <v/>
      </c>
      <c r="AI110" s="4">
        <f>MAX(0,ROUND(ROUND(AI109*(1+Order!$H$11/12),2)-AG110-AH110,2))</f>
        <v/>
      </c>
    </row>
    <row r="111">
      <c r="A111" t="n">
        <v>108</v>
      </c>
      <c r="B111" s="16">
        <f>EDATE('Start here'!$B$7,A111-1)</f>
        <v/>
      </c>
      <c r="C111" s="4">
        <f>H111+K111+N111+Q111+T111+W111+Z111+AC111+AF111+AI111</f>
        <v/>
      </c>
      <c r="D111" s="4">
        <f>ROUND(H110*Order!$H$2/12,2)+ROUND(K110*Order!$H$3/12,2)+ROUND(N110*Order!$H$4/12,2)+ROUND(Q110*Order!$H$5/12,2)+ROUND(T110*Order!$H$6/12,2)+ROUND(W110*Order!$H$7/12,2)+ROUND(Z110*Order!$H$8/12,2)+ROUND(AC110*Order!$H$9/12,2)+ROUND(AF110*Order!$H$10/12,2)+ROUND(AI110*Order!$H$11/12,2)</f>
        <v/>
      </c>
      <c r="E111" s="4">
        <f>MAX(0,'Start here'!$B$6-(F111+I111+L111+O111+R111+U111+X111+AA111+AD111+AG111))</f>
        <v/>
      </c>
      <c r="F111" s="4">
        <f>MIN(Order!$I$2,ROUND(H110*(1+Order!$H$2/12),2))</f>
        <v/>
      </c>
      <c r="G111" s="4">
        <f>MAX(0,MIN(ROUND(H110*(1+Order!$H$2/12),2)-F111,E111-(0)))</f>
        <v/>
      </c>
      <c r="H111" s="4">
        <f>MAX(0,ROUND(ROUND(H110*(1+Order!$H$2/12),2)-F111-G111,2))</f>
        <v/>
      </c>
      <c r="I111" s="4">
        <f>MIN(Order!$I$3,ROUND(K110*(1+Order!$H$3/12),2))</f>
        <v/>
      </c>
      <c r="J111" s="4">
        <f>MAX(0,MIN(ROUND(K110*(1+Order!$H$3/12),2)-I111,E111-(G111)))</f>
        <v/>
      </c>
      <c r="K111" s="4">
        <f>MAX(0,ROUND(ROUND(K110*(1+Order!$H$3/12),2)-I111-J111,2))</f>
        <v/>
      </c>
      <c r="L111" s="4">
        <f>MIN(Order!$I$4,ROUND(N110*(1+Order!$H$4/12),2))</f>
        <v/>
      </c>
      <c r="M111" s="4">
        <f>MAX(0,MIN(ROUND(N110*(1+Order!$H$4/12),2)-L111,E111-(G111+J111)))</f>
        <v/>
      </c>
      <c r="N111" s="4">
        <f>MAX(0,ROUND(ROUND(N110*(1+Order!$H$4/12),2)-L111-M111,2))</f>
        <v/>
      </c>
      <c r="O111" s="4">
        <f>MIN(Order!$I$5,ROUND(Q110*(1+Order!$H$5/12),2))</f>
        <v/>
      </c>
      <c r="P111" s="4">
        <f>MAX(0,MIN(ROUND(Q110*(1+Order!$H$5/12),2)-O111,E111-(G111+J111+M111)))</f>
        <v/>
      </c>
      <c r="Q111" s="4">
        <f>MAX(0,ROUND(ROUND(Q110*(1+Order!$H$5/12),2)-O111-P111,2))</f>
        <v/>
      </c>
      <c r="R111" s="4">
        <f>MIN(Order!$I$6,ROUND(T110*(1+Order!$H$6/12),2))</f>
        <v/>
      </c>
      <c r="S111" s="4">
        <f>MAX(0,MIN(ROUND(T110*(1+Order!$H$6/12),2)-R111,E111-(G111+J111+M111+P111)))</f>
        <v/>
      </c>
      <c r="T111" s="4">
        <f>MAX(0,ROUND(ROUND(T110*(1+Order!$H$6/12),2)-R111-S111,2))</f>
        <v/>
      </c>
      <c r="U111" s="4">
        <f>MIN(Order!$I$7,ROUND(W110*(1+Order!$H$7/12),2))</f>
        <v/>
      </c>
      <c r="V111" s="4">
        <f>MAX(0,MIN(ROUND(W110*(1+Order!$H$7/12),2)-U111,E111-(G111+J111+M111+P111+S111)))</f>
        <v/>
      </c>
      <c r="W111" s="4">
        <f>MAX(0,ROUND(ROUND(W110*(1+Order!$H$7/12),2)-U111-V111,2))</f>
        <v/>
      </c>
      <c r="X111" s="4">
        <f>MIN(Order!$I$8,ROUND(Z110*(1+Order!$H$8/12),2))</f>
        <v/>
      </c>
      <c r="Y111" s="4">
        <f>MAX(0,MIN(ROUND(Z110*(1+Order!$H$8/12),2)-X111,E111-(G111+J111+M111+P111+S111+V111)))</f>
        <v/>
      </c>
      <c r="Z111" s="4">
        <f>MAX(0,ROUND(ROUND(Z110*(1+Order!$H$8/12),2)-X111-Y111,2))</f>
        <v/>
      </c>
      <c r="AA111" s="4">
        <f>MIN(Order!$I$9,ROUND(AC110*(1+Order!$H$9/12),2))</f>
        <v/>
      </c>
      <c r="AB111" s="4">
        <f>MAX(0,MIN(ROUND(AC110*(1+Order!$H$9/12),2)-AA111,E111-(G111+J111+M111+P111+S111+V111+Y111)))</f>
        <v/>
      </c>
      <c r="AC111" s="4">
        <f>MAX(0,ROUND(ROUND(AC110*(1+Order!$H$9/12),2)-AA111-AB111,2))</f>
        <v/>
      </c>
      <c r="AD111" s="4">
        <f>MIN(Order!$I$10,ROUND(AF110*(1+Order!$H$10/12),2))</f>
        <v/>
      </c>
      <c r="AE111" s="4">
        <f>MAX(0,MIN(ROUND(AF110*(1+Order!$H$10/12),2)-AD111,E111-(G111+J111+M111+P111+S111+V111+Y111+AB111)))</f>
        <v/>
      </c>
      <c r="AF111" s="4">
        <f>MAX(0,ROUND(ROUND(AF110*(1+Order!$H$10/12),2)-AD111-AE111,2))</f>
        <v/>
      </c>
      <c r="AG111" s="4">
        <f>MIN(Order!$I$11,ROUND(AI110*(1+Order!$H$11/12),2))</f>
        <v/>
      </c>
      <c r="AH111" s="4">
        <f>MAX(0,MIN(ROUND(AI110*(1+Order!$H$11/12),2)-AG111,E111-(G111+J111+M111+P111+S111+V111+Y111+AB111+AE111)))</f>
        <v/>
      </c>
      <c r="AI111" s="4">
        <f>MAX(0,ROUND(ROUND(AI110*(1+Order!$H$11/12),2)-AG111-AH111,2))</f>
        <v/>
      </c>
    </row>
    <row r="112">
      <c r="A112" t="n">
        <v>109</v>
      </c>
      <c r="B112" s="16">
        <f>EDATE('Start here'!$B$7,A112-1)</f>
        <v/>
      </c>
      <c r="C112" s="4">
        <f>H112+K112+N112+Q112+T112+W112+Z112+AC112+AF112+AI112</f>
        <v/>
      </c>
      <c r="D112" s="4">
        <f>ROUND(H111*Order!$H$2/12,2)+ROUND(K111*Order!$H$3/12,2)+ROUND(N111*Order!$H$4/12,2)+ROUND(Q111*Order!$H$5/12,2)+ROUND(T111*Order!$H$6/12,2)+ROUND(W111*Order!$H$7/12,2)+ROUND(Z111*Order!$H$8/12,2)+ROUND(AC111*Order!$H$9/12,2)+ROUND(AF111*Order!$H$10/12,2)+ROUND(AI111*Order!$H$11/12,2)</f>
        <v/>
      </c>
      <c r="E112" s="4">
        <f>MAX(0,'Start here'!$B$6-(F112+I112+L112+O112+R112+U112+X112+AA112+AD112+AG112))</f>
        <v/>
      </c>
      <c r="F112" s="4">
        <f>MIN(Order!$I$2,ROUND(H111*(1+Order!$H$2/12),2))</f>
        <v/>
      </c>
      <c r="G112" s="4">
        <f>MAX(0,MIN(ROUND(H111*(1+Order!$H$2/12),2)-F112,E112-(0)))</f>
        <v/>
      </c>
      <c r="H112" s="4">
        <f>MAX(0,ROUND(ROUND(H111*(1+Order!$H$2/12),2)-F112-G112,2))</f>
        <v/>
      </c>
      <c r="I112" s="4">
        <f>MIN(Order!$I$3,ROUND(K111*(1+Order!$H$3/12),2))</f>
        <v/>
      </c>
      <c r="J112" s="4">
        <f>MAX(0,MIN(ROUND(K111*(1+Order!$H$3/12),2)-I112,E112-(G112)))</f>
        <v/>
      </c>
      <c r="K112" s="4">
        <f>MAX(0,ROUND(ROUND(K111*(1+Order!$H$3/12),2)-I112-J112,2))</f>
        <v/>
      </c>
      <c r="L112" s="4">
        <f>MIN(Order!$I$4,ROUND(N111*(1+Order!$H$4/12),2))</f>
        <v/>
      </c>
      <c r="M112" s="4">
        <f>MAX(0,MIN(ROUND(N111*(1+Order!$H$4/12),2)-L112,E112-(G112+J112)))</f>
        <v/>
      </c>
      <c r="N112" s="4">
        <f>MAX(0,ROUND(ROUND(N111*(1+Order!$H$4/12),2)-L112-M112,2))</f>
        <v/>
      </c>
      <c r="O112" s="4">
        <f>MIN(Order!$I$5,ROUND(Q111*(1+Order!$H$5/12),2))</f>
        <v/>
      </c>
      <c r="P112" s="4">
        <f>MAX(0,MIN(ROUND(Q111*(1+Order!$H$5/12),2)-O112,E112-(G112+J112+M112)))</f>
        <v/>
      </c>
      <c r="Q112" s="4">
        <f>MAX(0,ROUND(ROUND(Q111*(1+Order!$H$5/12),2)-O112-P112,2))</f>
        <v/>
      </c>
      <c r="R112" s="4">
        <f>MIN(Order!$I$6,ROUND(T111*(1+Order!$H$6/12),2))</f>
        <v/>
      </c>
      <c r="S112" s="4">
        <f>MAX(0,MIN(ROUND(T111*(1+Order!$H$6/12),2)-R112,E112-(G112+J112+M112+P112)))</f>
        <v/>
      </c>
      <c r="T112" s="4">
        <f>MAX(0,ROUND(ROUND(T111*(1+Order!$H$6/12),2)-R112-S112,2))</f>
        <v/>
      </c>
      <c r="U112" s="4">
        <f>MIN(Order!$I$7,ROUND(W111*(1+Order!$H$7/12),2))</f>
        <v/>
      </c>
      <c r="V112" s="4">
        <f>MAX(0,MIN(ROUND(W111*(1+Order!$H$7/12),2)-U112,E112-(G112+J112+M112+P112+S112)))</f>
        <v/>
      </c>
      <c r="W112" s="4">
        <f>MAX(0,ROUND(ROUND(W111*(1+Order!$H$7/12),2)-U112-V112,2))</f>
        <v/>
      </c>
      <c r="X112" s="4">
        <f>MIN(Order!$I$8,ROUND(Z111*(1+Order!$H$8/12),2))</f>
        <v/>
      </c>
      <c r="Y112" s="4">
        <f>MAX(0,MIN(ROUND(Z111*(1+Order!$H$8/12),2)-X112,E112-(G112+J112+M112+P112+S112+V112)))</f>
        <v/>
      </c>
      <c r="Z112" s="4">
        <f>MAX(0,ROUND(ROUND(Z111*(1+Order!$H$8/12),2)-X112-Y112,2))</f>
        <v/>
      </c>
      <c r="AA112" s="4">
        <f>MIN(Order!$I$9,ROUND(AC111*(1+Order!$H$9/12),2))</f>
        <v/>
      </c>
      <c r="AB112" s="4">
        <f>MAX(0,MIN(ROUND(AC111*(1+Order!$H$9/12),2)-AA112,E112-(G112+J112+M112+P112+S112+V112+Y112)))</f>
        <v/>
      </c>
      <c r="AC112" s="4">
        <f>MAX(0,ROUND(ROUND(AC111*(1+Order!$H$9/12),2)-AA112-AB112,2))</f>
        <v/>
      </c>
      <c r="AD112" s="4">
        <f>MIN(Order!$I$10,ROUND(AF111*(1+Order!$H$10/12),2))</f>
        <v/>
      </c>
      <c r="AE112" s="4">
        <f>MAX(0,MIN(ROUND(AF111*(1+Order!$H$10/12),2)-AD112,E112-(G112+J112+M112+P112+S112+V112+Y112+AB112)))</f>
        <v/>
      </c>
      <c r="AF112" s="4">
        <f>MAX(0,ROUND(ROUND(AF111*(1+Order!$H$10/12),2)-AD112-AE112,2))</f>
        <v/>
      </c>
      <c r="AG112" s="4">
        <f>MIN(Order!$I$11,ROUND(AI111*(1+Order!$H$11/12),2))</f>
        <v/>
      </c>
      <c r="AH112" s="4">
        <f>MAX(0,MIN(ROUND(AI111*(1+Order!$H$11/12),2)-AG112,E112-(G112+J112+M112+P112+S112+V112+Y112+AB112+AE112)))</f>
        <v/>
      </c>
      <c r="AI112" s="4">
        <f>MAX(0,ROUND(ROUND(AI111*(1+Order!$H$11/12),2)-AG112-AH112,2))</f>
        <v/>
      </c>
    </row>
    <row r="113">
      <c r="A113" t="n">
        <v>110</v>
      </c>
      <c r="B113" s="16">
        <f>EDATE('Start here'!$B$7,A113-1)</f>
        <v/>
      </c>
      <c r="C113" s="4">
        <f>H113+K113+N113+Q113+T113+W113+Z113+AC113+AF113+AI113</f>
        <v/>
      </c>
      <c r="D113" s="4">
        <f>ROUND(H112*Order!$H$2/12,2)+ROUND(K112*Order!$H$3/12,2)+ROUND(N112*Order!$H$4/12,2)+ROUND(Q112*Order!$H$5/12,2)+ROUND(T112*Order!$H$6/12,2)+ROUND(W112*Order!$H$7/12,2)+ROUND(Z112*Order!$H$8/12,2)+ROUND(AC112*Order!$H$9/12,2)+ROUND(AF112*Order!$H$10/12,2)+ROUND(AI112*Order!$H$11/12,2)</f>
        <v/>
      </c>
      <c r="E113" s="4">
        <f>MAX(0,'Start here'!$B$6-(F113+I113+L113+O113+R113+U113+X113+AA113+AD113+AG113))</f>
        <v/>
      </c>
      <c r="F113" s="4">
        <f>MIN(Order!$I$2,ROUND(H112*(1+Order!$H$2/12),2))</f>
        <v/>
      </c>
      <c r="G113" s="4">
        <f>MAX(0,MIN(ROUND(H112*(1+Order!$H$2/12),2)-F113,E113-(0)))</f>
        <v/>
      </c>
      <c r="H113" s="4">
        <f>MAX(0,ROUND(ROUND(H112*(1+Order!$H$2/12),2)-F113-G113,2))</f>
        <v/>
      </c>
      <c r="I113" s="4">
        <f>MIN(Order!$I$3,ROUND(K112*(1+Order!$H$3/12),2))</f>
        <v/>
      </c>
      <c r="J113" s="4">
        <f>MAX(0,MIN(ROUND(K112*(1+Order!$H$3/12),2)-I113,E113-(G113)))</f>
        <v/>
      </c>
      <c r="K113" s="4">
        <f>MAX(0,ROUND(ROUND(K112*(1+Order!$H$3/12),2)-I113-J113,2))</f>
        <v/>
      </c>
      <c r="L113" s="4">
        <f>MIN(Order!$I$4,ROUND(N112*(1+Order!$H$4/12),2))</f>
        <v/>
      </c>
      <c r="M113" s="4">
        <f>MAX(0,MIN(ROUND(N112*(1+Order!$H$4/12),2)-L113,E113-(G113+J113)))</f>
        <v/>
      </c>
      <c r="N113" s="4">
        <f>MAX(0,ROUND(ROUND(N112*(1+Order!$H$4/12),2)-L113-M113,2))</f>
        <v/>
      </c>
      <c r="O113" s="4">
        <f>MIN(Order!$I$5,ROUND(Q112*(1+Order!$H$5/12),2))</f>
        <v/>
      </c>
      <c r="P113" s="4">
        <f>MAX(0,MIN(ROUND(Q112*(1+Order!$H$5/12),2)-O113,E113-(G113+J113+M113)))</f>
        <v/>
      </c>
      <c r="Q113" s="4">
        <f>MAX(0,ROUND(ROUND(Q112*(1+Order!$H$5/12),2)-O113-P113,2))</f>
        <v/>
      </c>
      <c r="R113" s="4">
        <f>MIN(Order!$I$6,ROUND(T112*(1+Order!$H$6/12),2))</f>
        <v/>
      </c>
      <c r="S113" s="4">
        <f>MAX(0,MIN(ROUND(T112*(1+Order!$H$6/12),2)-R113,E113-(G113+J113+M113+P113)))</f>
        <v/>
      </c>
      <c r="T113" s="4">
        <f>MAX(0,ROUND(ROUND(T112*(1+Order!$H$6/12),2)-R113-S113,2))</f>
        <v/>
      </c>
      <c r="U113" s="4">
        <f>MIN(Order!$I$7,ROUND(W112*(1+Order!$H$7/12),2))</f>
        <v/>
      </c>
      <c r="V113" s="4">
        <f>MAX(0,MIN(ROUND(W112*(1+Order!$H$7/12),2)-U113,E113-(G113+J113+M113+P113+S113)))</f>
        <v/>
      </c>
      <c r="W113" s="4">
        <f>MAX(0,ROUND(ROUND(W112*(1+Order!$H$7/12),2)-U113-V113,2))</f>
        <v/>
      </c>
      <c r="X113" s="4">
        <f>MIN(Order!$I$8,ROUND(Z112*(1+Order!$H$8/12),2))</f>
        <v/>
      </c>
      <c r="Y113" s="4">
        <f>MAX(0,MIN(ROUND(Z112*(1+Order!$H$8/12),2)-X113,E113-(G113+J113+M113+P113+S113+V113)))</f>
        <v/>
      </c>
      <c r="Z113" s="4">
        <f>MAX(0,ROUND(ROUND(Z112*(1+Order!$H$8/12),2)-X113-Y113,2))</f>
        <v/>
      </c>
      <c r="AA113" s="4">
        <f>MIN(Order!$I$9,ROUND(AC112*(1+Order!$H$9/12),2))</f>
        <v/>
      </c>
      <c r="AB113" s="4">
        <f>MAX(0,MIN(ROUND(AC112*(1+Order!$H$9/12),2)-AA113,E113-(G113+J113+M113+P113+S113+V113+Y113)))</f>
        <v/>
      </c>
      <c r="AC113" s="4">
        <f>MAX(0,ROUND(ROUND(AC112*(1+Order!$H$9/12),2)-AA113-AB113,2))</f>
        <v/>
      </c>
      <c r="AD113" s="4">
        <f>MIN(Order!$I$10,ROUND(AF112*(1+Order!$H$10/12),2))</f>
        <v/>
      </c>
      <c r="AE113" s="4">
        <f>MAX(0,MIN(ROUND(AF112*(1+Order!$H$10/12),2)-AD113,E113-(G113+J113+M113+P113+S113+V113+Y113+AB113)))</f>
        <v/>
      </c>
      <c r="AF113" s="4">
        <f>MAX(0,ROUND(ROUND(AF112*(1+Order!$H$10/12),2)-AD113-AE113,2))</f>
        <v/>
      </c>
      <c r="AG113" s="4">
        <f>MIN(Order!$I$11,ROUND(AI112*(1+Order!$H$11/12),2))</f>
        <v/>
      </c>
      <c r="AH113" s="4">
        <f>MAX(0,MIN(ROUND(AI112*(1+Order!$H$11/12),2)-AG113,E113-(G113+J113+M113+P113+S113+V113+Y113+AB113+AE113)))</f>
        <v/>
      </c>
      <c r="AI113" s="4">
        <f>MAX(0,ROUND(ROUND(AI112*(1+Order!$H$11/12),2)-AG113-AH113,2))</f>
        <v/>
      </c>
    </row>
    <row r="114">
      <c r="A114" t="n">
        <v>111</v>
      </c>
      <c r="B114" s="16">
        <f>EDATE('Start here'!$B$7,A114-1)</f>
        <v/>
      </c>
      <c r="C114" s="4">
        <f>H114+K114+N114+Q114+T114+W114+Z114+AC114+AF114+AI114</f>
        <v/>
      </c>
      <c r="D114" s="4">
        <f>ROUND(H113*Order!$H$2/12,2)+ROUND(K113*Order!$H$3/12,2)+ROUND(N113*Order!$H$4/12,2)+ROUND(Q113*Order!$H$5/12,2)+ROUND(T113*Order!$H$6/12,2)+ROUND(W113*Order!$H$7/12,2)+ROUND(Z113*Order!$H$8/12,2)+ROUND(AC113*Order!$H$9/12,2)+ROUND(AF113*Order!$H$10/12,2)+ROUND(AI113*Order!$H$11/12,2)</f>
        <v/>
      </c>
      <c r="E114" s="4">
        <f>MAX(0,'Start here'!$B$6-(F114+I114+L114+O114+R114+U114+X114+AA114+AD114+AG114))</f>
        <v/>
      </c>
      <c r="F114" s="4">
        <f>MIN(Order!$I$2,ROUND(H113*(1+Order!$H$2/12),2))</f>
        <v/>
      </c>
      <c r="G114" s="4">
        <f>MAX(0,MIN(ROUND(H113*(1+Order!$H$2/12),2)-F114,E114-(0)))</f>
        <v/>
      </c>
      <c r="H114" s="4">
        <f>MAX(0,ROUND(ROUND(H113*(1+Order!$H$2/12),2)-F114-G114,2))</f>
        <v/>
      </c>
      <c r="I114" s="4">
        <f>MIN(Order!$I$3,ROUND(K113*(1+Order!$H$3/12),2))</f>
        <v/>
      </c>
      <c r="J114" s="4">
        <f>MAX(0,MIN(ROUND(K113*(1+Order!$H$3/12),2)-I114,E114-(G114)))</f>
        <v/>
      </c>
      <c r="K114" s="4">
        <f>MAX(0,ROUND(ROUND(K113*(1+Order!$H$3/12),2)-I114-J114,2))</f>
        <v/>
      </c>
      <c r="L114" s="4">
        <f>MIN(Order!$I$4,ROUND(N113*(1+Order!$H$4/12),2))</f>
        <v/>
      </c>
      <c r="M114" s="4">
        <f>MAX(0,MIN(ROUND(N113*(1+Order!$H$4/12),2)-L114,E114-(G114+J114)))</f>
        <v/>
      </c>
      <c r="N114" s="4">
        <f>MAX(0,ROUND(ROUND(N113*(1+Order!$H$4/12),2)-L114-M114,2))</f>
        <v/>
      </c>
      <c r="O114" s="4">
        <f>MIN(Order!$I$5,ROUND(Q113*(1+Order!$H$5/12),2))</f>
        <v/>
      </c>
      <c r="P114" s="4">
        <f>MAX(0,MIN(ROUND(Q113*(1+Order!$H$5/12),2)-O114,E114-(G114+J114+M114)))</f>
        <v/>
      </c>
      <c r="Q114" s="4">
        <f>MAX(0,ROUND(ROUND(Q113*(1+Order!$H$5/12),2)-O114-P114,2))</f>
        <v/>
      </c>
      <c r="R114" s="4">
        <f>MIN(Order!$I$6,ROUND(T113*(1+Order!$H$6/12),2))</f>
        <v/>
      </c>
      <c r="S114" s="4">
        <f>MAX(0,MIN(ROUND(T113*(1+Order!$H$6/12),2)-R114,E114-(G114+J114+M114+P114)))</f>
        <v/>
      </c>
      <c r="T114" s="4">
        <f>MAX(0,ROUND(ROUND(T113*(1+Order!$H$6/12),2)-R114-S114,2))</f>
        <v/>
      </c>
      <c r="U114" s="4">
        <f>MIN(Order!$I$7,ROUND(W113*(1+Order!$H$7/12),2))</f>
        <v/>
      </c>
      <c r="V114" s="4">
        <f>MAX(0,MIN(ROUND(W113*(1+Order!$H$7/12),2)-U114,E114-(G114+J114+M114+P114+S114)))</f>
        <v/>
      </c>
      <c r="W114" s="4">
        <f>MAX(0,ROUND(ROUND(W113*(1+Order!$H$7/12),2)-U114-V114,2))</f>
        <v/>
      </c>
      <c r="X114" s="4">
        <f>MIN(Order!$I$8,ROUND(Z113*(1+Order!$H$8/12),2))</f>
        <v/>
      </c>
      <c r="Y114" s="4">
        <f>MAX(0,MIN(ROUND(Z113*(1+Order!$H$8/12),2)-X114,E114-(G114+J114+M114+P114+S114+V114)))</f>
        <v/>
      </c>
      <c r="Z114" s="4">
        <f>MAX(0,ROUND(ROUND(Z113*(1+Order!$H$8/12),2)-X114-Y114,2))</f>
        <v/>
      </c>
      <c r="AA114" s="4">
        <f>MIN(Order!$I$9,ROUND(AC113*(1+Order!$H$9/12),2))</f>
        <v/>
      </c>
      <c r="AB114" s="4">
        <f>MAX(0,MIN(ROUND(AC113*(1+Order!$H$9/12),2)-AA114,E114-(G114+J114+M114+P114+S114+V114+Y114)))</f>
        <v/>
      </c>
      <c r="AC114" s="4">
        <f>MAX(0,ROUND(ROUND(AC113*(1+Order!$H$9/12),2)-AA114-AB114,2))</f>
        <v/>
      </c>
      <c r="AD114" s="4">
        <f>MIN(Order!$I$10,ROUND(AF113*(1+Order!$H$10/12),2))</f>
        <v/>
      </c>
      <c r="AE114" s="4">
        <f>MAX(0,MIN(ROUND(AF113*(1+Order!$H$10/12),2)-AD114,E114-(G114+J114+M114+P114+S114+V114+Y114+AB114)))</f>
        <v/>
      </c>
      <c r="AF114" s="4">
        <f>MAX(0,ROUND(ROUND(AF113*(1+Order!$H$10/12),2)-AD114-AE114,2))</f>
        <v/>
      </c>
      <c r="AG114" s="4">
        <f>MIN(Order!$I$11,ROUND(AI113*(1+Order!$H$11/12),2))</f>
        <v/>
      </c>
      <c r="AH114" s="4">
        <f>MAX(0,MIN(ROUND(AI113*(1+Order!$H$11/12),2)-AG114,E114-(G114+J114+M114+P114+S114+V114+Y114+AB114+AE114)))</f>
        <v/>
      </c>
      <c r="AI114" s="4">
        <f>MAX(0,ROUND(ROUND(AI113*(1+Order!$H$11/12),2)-AG114-AH114,2))</f>
        <v/>
      </c>
    </row>
    <row r="115">
      <c r="A115" t="n">
        <v>112</v>
      </c>
      <c r="B115" s="16">
        <f>EDATE('Start here'!$B$7,A115-1)</f>
        <v/>
      </c>
      <c r="C115" s="4">
        <f>H115+K115+N115+Q115+T115+W115+Z115+AC115+AF115+AI115</f>
        <v/>
      </c>
      <c r="D115" s="4">
        <f>ROUND(H114*Order!$H$2/12,2)+ROUND(K114*Order!$H$3/12,2)+ROUND(N114*Order!$H$4/12,2)+ROUND(Q114*Order!$H$5/12,2)+ROUND(T114*Order!$H$6/12,2)+ROUND(W114*Order!$H$7/12,2)+ROUND(Z114*Order!$H$8/12,2)+ROUND(AC114*Order!$H$9/12,2)+ROUND(AF114*Order!$H$10/12,2)+ROUND(AI114*Order!$H$11/12,2)</f>
        <v/>
      </c>
      <c r="E115" s="4">
        <f>MAX(0,'Start here'!$B$6-(F115+I115+L115+O115+R115+U115+X115+AA115+AD115+AG115))</f>
        <v/>
      </c>
      <c r="F115" s="4">
        <f>MIN(Order!$I$2,ROUND(H114*(1+Order!$H$2/12),2))</f>
        <v/>
      </c>
      <c r="G115" s="4">
        <f>MAX(0,MIN(ROUND(H114*(1+Order!$H$2/12),2)-F115,E115-(0)))</f>
        <v/>
      </c>
      <c r="H115" s="4">
        <f>MAX(0,ROUND(ROUND(H114*(1+Order!$H$2/12),2)-F115-G115,2))</f>
        <v/>
      </c>
      <c r="I115" s="4">
        <f>MIN(Order!$I$3,ROUND(K114*(1+Order!$H$3/12),2))</f>
        <v/>
      </c>
      <c r="J115" s="4">
        <f>MAX(0,MIN(ROUND(K114*(1+Order!$H$3/12),2)-I115,E115-(G115)))</f>
        <v/>
      </c>
      <c r="K115" s="4">
        <f>MAX(0,ROUND(ROUND(K114*(1+Order!$H$3/12),2)-I115-J115,2))</f>
        <v/>
      </c>
      <c r="L115" s="4">
        <f>MIN(Order!$I$4,ROUND(N114*(1+Order!$H$4/12),2))</f>
        <v/>
      </c>
      <c r="M115" s="4">
        <f>MAX(0,MIN(ROUND(N114*(1+Order!$H$4/12),2)-L115,E115-(G115+J115)))</f>
        <v/>
      </c>
      <c r="N115" s="4">
        <f>MAX(0,ROUND(ROUND(N114*(1+Order!$H$4/12),2)-L115-M115,2))</f>
        <v/>
      </c>
      <c r="O115" s="4">
        <f>MIN(Order!$I$5,ROUND(Q114*(1+Order!$H$5/12),2))</f>
        <v/>
      </c>
      <c r="P115" s="4">
        <f>MAX(0,MIN(ROUND(Q114*(1+Order!$H$5/12),2)-O115,E115-(G115+J115+M115)))</f>
        <v/>
      </c>
      <c r="Q115" s="4">
        <f>MAX(0,ROUND(ROUND(Q114*(1+Order!$H$5/12),2)-O115-P115,2))</f>
        <v/>
      </c>
      <c r="R115" s="4">
        <f>MIN(Order!$I$6,ROUND(T114*(1+Order!$H$6/12),2))</f>
        <v/>
      </c>
      <c r="S115" s="4">
        <f>MAX(0,MIN(ROUND(T114*(1+Order!$H$6/12),2)-R115,E115-(G115+J115+M115+P115)))</f>
        <v/>
      </c>
      <c r="T115" s="4">
        <f>MAX(0,ROUND(ROUND(T114*(1+Order!$H$6/12),2)-R115-S115,2))</f>
        <v/>
      </c>
      <c r="U115" s="4">
        <f>MIN(Order!$I$7,ROUND(W114*(1+Order!$H$7/12),2))</f>
        <v/>
      </c>
      <c r="V115" s="4">
        <f>MAX(0,MIN(ROUND(W114*(1+Order!$H$7/12),2)-U115,E115-(G115+J115+M115+P115+S115)))</f>
        <v/>
      </c>
      <c r="W115" s="4">
        <f>MAX(0,ROUND(ROUND(W114*(1+Order!$H$7/12),2)-U115-V115,2))</f>
        <v/>
      </c>
      <c r="X115" s="4">
        <f>MIN(Order!$I$8,ROUND(Z114*(1+Order!$H$8/12),2))</f>
        <v/>
      </c>
      <c r="Y115" s="4">
        <f>MAX(0,MIN(ROUND(Z114*(1+Order!$H$8/12),2)-X115,E115-(G115+J115+M115+P115+S115+V115)))</f>
        <v/>
      </c>
      <c r="Z115" s="4">
        <f>MAX(0,ROUND(ROUND(Z114*(1+Order!$H$8/12),2)-X115-Y115,2))</f>
        <v/>
      </c>
      <c r="AA115" s="4">
        <f>MIN(Order!$I$9,ROUND(AC114*(1+Order!$H$9/12),2))</f>
        <v/>
      </c>
      <c r="AB115" s="4">
        <f>MAX(0,MIN(ROUND(AC114*(1+Order!$H$9/12),2)-AA115,E115-(G115+J115+M115+P115+S115+V115+Y115)))</f>
        <v/>
      </c>
      <c r="AC115" s="4">
        <f>MAX(0,ROUND(ROUND(AC114*(1+Order!$H$9/12),2)-AA115-AB115,2))</f>
        <v/>
      </c>
      <c r="AD115" s="4">
        <f>MIN(Order!$I$10,ROUND(AF114*(1+Order!$H$10/12),2))</f>
        <v/>
      </c>
      <c r="AE115" s="4">
        <f>MAX(0,MIN(ROUND(AF114*(1+Order!$H$10/12),2)-AD115,E115-(G115+J115+M115+P115+S115+V115+Y115+AB115)))</f>
        <v/>
      </c>
      <c r="AF115" s="4">
        <f>MAX(0,ROUND(ROUND(AF114*(1+Order!$H$10/12),2)-AD115-AE115,2))</f>
        <v/>
      </c>
      <c r="AG115" s="4">
        <f>MIN(Order!$I$11,ROUND(AI114*(1+Order!$H$11/12),2))</f>
        <v/>
      </c>
      <c r="AH115" s="4">
        <f>MAX(0,MIN(ROUND(AI114*(1+Order!$H$11/12),2)-AG115,E115-(G115+J115+M115+P115+S115+V115+Y115+AB115+AE115)))</f>
        <v/>
      </c>
      <c r="AI115" s="4">
        <f>MAX(0,ROUND(ROUND(AI114*(1+Order!$H$11/12),2)-AG115-AH115,2))</f>
        <v/>
      </c>
    </row>
    <row r="116">
      <c r="A116" t="n">
        <v>113</v>
      </c>
      <c r="B116" s="16">
        <f>EDATE('Start here'!$B$7,A116-1)</f>
        <v/>
      </c>
      <c r="C116" s="4">
        <f>H116+K116+N116+Q116+T116+W116+Z116+AC116+AF116+AI116</f>
        <v/>
      </c>
      <c r="D116" s="4">
        <f>ROUND(H115*Order!$H$2/12,2)+ROUND(K115*Order!$H$3/12,2)+ROUND(N115*Order!$H$4/12,2)+ROUND(Q115*Order!$H$5/12,2)+ROUND(T115*Order!$H$6/12,2)+ROUND(W115*Order!$H$7/12,2)+ROUND(Z115*Order!$H$8/12,2)+ROUND(AC115*Order!$H$9/12,2)+ROUND(AF115*Order!$H$10/12,2)+ROUND(AI115*Order!$H$11/12,2)</f>
        <v/>
      </c>
      <c r="E116" s="4">
        <f>MAX(0,'Start here'!$B$6-(F116+I116+L116+O116+R116+U116+X116+AA116+AD116+AG116))</f>
        <v/>
      </c>
      <c r="F116" s="4">
        <f>MIN(Order!$I$2,ROUND(H115*(1+Order!$H$2/12),2))</f>
        <v/>
      </c>
      <c r="G116" s="4">
        <f>MAX(0,MIN(ROUND(H115*(1+Order!$H$2/12),2)-F116,E116-(0)))</f>
        <v/>
      </c>
      <c r="H116" s="4">
        <f>MAX(0,ROUND(ROUND(H115*(1+Order!$H$2/12),2)-F116-G116,2))</f>
        <v/>
      </c>
      <c r="I116" s="4">
        <f>MIN(Order!$I$3,ROUND(K115*(1+Order!$H$3/12),2))</f>
        <v/>
      </c>
      <c r="J116" s="4">
        <f>MAX(0,MIN(ROUND(K115*(1+Order!$H$3/12),2)-I116,E116-(G116)))</f>
        <v/>
      </c>
      <c r="K116" s="4">
        <f>MAX(0,ROUND(ROUND(K115*(1+Order!$H$3/12),2)-I116-J116,2))</f>
        <v/>
      </c>
      <c r="L116" s="4">
        <f>MIN(Order!$I$4,ROUND(N115*(1+Order!$H$4/12),2))</f>
        <v/>
      </c>
      <c r="M116" s="4">
        <f>MAX(0,MIN(ROUND(N115*(1+Order!$H$4/12),2)-L116,E116-(G116+J116)))</f>
        <v/>
      </c>
      <c r="N116" s="4">
        <f>MAX(0,ROUND(ROUND(N115*(1+Order!$H$4/12),2)-L116-M116,2))</f>
        <v/>
      </c>
      <c r="O116" s="4">
        <f>MIN(Order!$I$5,ROUND(Q115*(1+Order!$H$5/12),2))</f>
        <v/>
      </c>
      <c r="P116" s="4">
        <f>MAX(0,MIN(ROUND(Q115*(1+Order!$H$5/12),2)-O116,E116-(G116+J116+M116)))</f>
        <v/>
      </c>
      <c r="Q116" s="4">
        <f>MAX(0,ROUND(ROUND(Q115*(1+Order!$H$5/12),2)-O116-P116,2))</f>
        <v/>
      </c>
      <c r="R116" s="4">
        <f>MIN(Order!$I$6,ROUND(T115*(1+Order!$H$6/12),2))</f>
        <v/>
      </c>
      <c r="S116" s="4">
        <f>MAX(0,MIN(ROUND(T115*(1+Order!$H$6/12),2)-R116,E116-(G116+J116+M116+P116)))</f>
        <v/>
      </c>
      <c r="T116" s="4">
        <f>MAX(0,ROUND(ROUND(T115*(1+Order!$H$6/12),2)-R116-S116,2))</f>
        <v/>
      </c>
      <c r="U116" s="4">
        <f>MIN(Order!$I$7,ROUND(W115*(1+Order!$H$7/12),2))</f>
        <v/>
      </c>
      <c r="V116" s="4">
        <f>MAX(0,MIN(ROUND(W115*(1+Order!$H$7/12),2)-U116,E116-(G116+J116+M116+P116+S116)))</f>
        <v/>
      </c>
      <c r="W116" s="4">
        <f>MAX(0,ROUND(ROUND(W115*(1+Order!$H$7/12),2)-U116-V116,2))</f>
        <v/>
      </c>
      <c r="X116" s="4">
        <f>MIN(Order!$I$8,ROUND(Z115*(1+Order!$H$8/12),2))</f>
        <v/>
      </c>
      <c r="Y116" s="4">
        <f>MAX(0,MIN(ROUND(Z115*(1+Order!$H$8/12),2)-X116,E116-(G116+J116+M116+P116+S116+V116)))</f>
        <v/>
      </c>
      <c r="Z116" s="4">
        <f>MAX(0,ROUND(ROUND(Z115*(1+Order!$H$8/12),2)-X116-Y116,2))</f>
        <v/>
      </c>
      <c r="AA116" s="4">
        <f>MIN(Order!$I$9,ROUND(AC115*(1+Order!$H$9/12),2))</f>
        <v/>
      </c>
      <c r="AB116" s="4">
        <f>MAX(0,MIN(ROUND(AC115*(1+Order!$H$9/12),2)-AA116,E116-(G116+J116+M116+P116+S116+V116+Y116)))</f>
        <v/>
      </c>
      <c r="AC116" s="4">
        <f>MAX(0,ROUND(ROUND(AC115*(1+Order!$H$9/12),2)-AA116-AB116,2))</f>
        <v/>
      </c>
      <c r="AD116" s="4">
        <f>MIN(Order!$I$10,ROUND(AF115*(1+Order!$H$10/12),2))</f>
        <v/>
      </c>
      <c r="AE116" s="4">
        <f>MAX(0,MIN(ROUND(AF115*(1+Order!$H$10/12),2)-AD116,E116-(G116+J116+M116+P116+S116+V116+Y116+AB116)))</f>
        <v/>
      </c>
      <c r="AF116" s="4">
        <f>MAX(0,ROUND(ROUND(AF115*(1+Order!$H$10/12),2)-AD116-AE116,2))</f>
        <v/>
      </c>
      <c r="AG116" s="4">
        <f>MIN(Order!$I$11,ROUND(AI115*(1+Order!$H$11/12),2))</f>
        <v/>
      </c>
      <c r="AH116" s="4">
        <f>MAX(0,MIN(ROUND(AI115*(1+Order!$H$11/12),2)-AG116,E116-(G116+J116+M116+P116+S116+V116+Y116+AB116+AE116)))</f>
        <v/>
      </c>
      <c r="AI116" s="4">
        <f>MAX(0,ROUND(ROUND(AI115*(1+Order!$H$11/12),2)-AG116-AH116,2))</f>
        <v/>
      </c>
    </row>
    <row r="117">
      <c r="A117" t="n">
        <v>114</v>
      </c>
      <c r="B117" s="16">
        <f>EDATE('Start here'!$B$7,A117-1)</f>
        <v/>
      </c>
      <c r="C117" s="4">
        <f>H117+K117+N117+Q117+T117+W117+Z117+AC117+AF117+AI117</f>
        <v/>
      </c>
      <c r="D117" s="4">
        <f>ROUND(H116*Order!$H$2/12,2)+ROUND(K116*Order!$H$3/12,2)+ROUND(N116*Order!$H$4/12,2)+ROUND(Q116*Order!$H$5/12,2)+ROUND(T116*Order!$H$6/12,2)+ROUND(W116*Order!$H$7/12,2)+ROUND(Z116*Order!$H$8/12,2)+ROUND(AC116*Order!$H$9/12,2)+ROUND(AF116*Order!$H$10/12,2)+ROUND(AI116*Order!$H$11/12,2)</f>
        <v/>
      </c>
      <c r="E117" s="4">
        <f>MAX(0,'Start here'!$B$6-(F117+I117+L117+O117+R117+U117+X117+AA117+AD117+AG117))</f>
        <v/>
      </c>
      <c r="F117" s="4">
        <f>MIN(Order!$I$2,ROUND(H116*(1+Order!$H$2/12),2))</f>
        <v/>
      </c>
      <c r="G117" s="4">
        <f>MAX(0,MIN(ROUND(H116*(1+Order!$H$2/12),2)-F117,E117-(0)))</f>
        <v/>
      </c>
      <c r="H117" s="4">
        <f>MAX(0,ROUND(ROUND(H116*(1+Order!$H$2/12),2)-F117-G117,2))</f>
        <v/>
      </c>
      <c r="I117" s="4">
        <f>MIN(Order!$I$3,ROUND(K116*(1+Order!$H$3/12),2))</f>
        <v/>
      </c>
      <c r="J117" s="4">
        <f>MAX(0,MIN(ROUND(K116*(1+Order!$H$3/12),2)-I117,E117-(G117)))</f>
        <v/>
      </c>
      <c r="K117" s="4">
        <f>MAX(0,ROUND(ROUND(K116*(1+Order!$H$3/12),2)-I117-J117,2))</f>
        <v/>
      </c>
      <c r="L117" s="4">
        <f>MIN(Order!$I$4,ROUND(N116*(1+Order!$H$4/12),2))</f>
        <v/>
      </c>
      <c r="M117" s="4">
        <f>MAX(0,MIN(ROUND(N116*(1+Order!$H$4/12),2)-L117,E117-(G117+J117)))</f>
        <v/>
      </c>
      <c r="N117" s="4">
        <f>MAX(0,ROUND(ROUND(N116*(1+Order!$H$4/12),2)-L117-M117,2))</f>
        <v/>
      </c>
      <c r="O117" s="4">
        <f>MIN(Order!$I$5,ROUND(Q116*(1+Order!$H$5/12),2))</f>
        <v/>
      </c>
      <c r="P117" s="4">
        <f>MAX(0,MIN(ROUND(Q116*(1+Order!$H$5/12),2)-O117,E117-(G117+J117+M117)))</f>
        <v/>
      </c>
      <c r="Q117" s="4">
        <f>MAX(0,ROUND(ROUND(Q116*(1+Order!$H$5/12),2)-O117-P117,2))</f>
        <v/>
      </c>
      <c r="R117" s="4">
        <f>MIN(Order!$I$6,ROUND(T116*(1+Order!$H$6/12),2))</f>
        <v/>
      </c>
      <c r="S117" s="4">
        <f>MAX(0,MIN(ROUND(T116*(1+Order!$H$6/12),2)-R117,E117-(G117+J117+M117+P117)))</f>
        <v/>
      </c>
      <c r="T117" s="4">
        <f>MAX(0,ROUND(ROUND(T116*(1+Order!$H$6/12),2)-R117-S117,2))</f>
        <v/>
      </c>
      <c r="U117" s="4">
        <f>MIN(Order!$I$7,ROUND(W116*(1+Order!$H$7/12),2))</f>
        <v/>
      </c>
      <c r="V117" s="4">
        <f>MAX(0,MIN(ROUND(W116*(1+Order!$H$7/12),2)-U117,E117-(G117+J117+M117+P117+S117)))</f>
        <v/>
      </c>
      <c r="W117" s="4">
        <f>MAX(0,ROUND(ROUND(W116*(1+Order!$H$7/12),2)-U117-V117,2))</f>
        <v/>
      </c>
      <c r="X117" s="4">
        <f>MIN(Order!$I$8,ROUND(Z116*(1+Order!$H$8/12),2))</f>
        <v/>
      </c>
      <c r="Y117" s="4">
        <f>MAX(0,MIN(ROUND(Z116*(1+Order!$H$8/12),2)-X117,E117-(G117+J117+M117+P117+S117+V117)))</f>
        <v/>
      </c>
      <c r="Z117" s="4">
        <f>MAX(0,ROUND(ROUND(Z116*(1+Order!$H$8/12),2)-X117-Y117,2))</f>
        <v/>
      </c>
      <c r="AA117" s="4">
        <f>MIN(Order!$I$9,ROUND(AC116*(1+Order!$H$9/12),2))</f>
        <v/>
      </c>
      <c r="AB117" s="4">
        <f>MAX(0,MIN(ROUND(AC116*(1+Order!$H$9/12),2)-AA117,E117-(G117+J117+M117+P117+S117+V117+Y117)))</f>
        <v/>
      </c>
      <c r="AC117" s="4">
        <f>MAX(0,ROUND(ROUND(AC116*(1+Order!$H$9/12),2)-AA117-AB117,2))</f>
        <v/>
      </c>
      <c r="AD117" s="4">
        <f>MIN(Order!$I$10,ROUND(AF116*(1+Order!$H$10/12),2))</f>
        <v/>
      </c>
      <c r="AE117" s="4">
        <f>MAX(0,MIN(ROUND(AF116*(1+Order!$H$10/12),2)-AD117,E117-(G117+J117+M117+P117+S117+V117+Y117+AB117)))</f>
        <v/>
      </c>
      <c r="AF117" s="4">
        <f>MAX(0,ROUND(ROUND(AF116*(1+Order!$H$10/12),2)-AD117-AE117,2))</f>
        <v/>
      </c>
      <c r="AG117" s="4">
        <f>MIN(Order!$I$11,ROUND(AI116*(1+Order!$H$11/12),2))</f>
        <v/>
      </c>
      <c r="AH117" s="4">
        <f>MAX(0,MIN(ROUND(AI116*(1+Order!$H$11/12),2)-AG117,E117-(G117+J117+M117+P117+S117+V117+Y117+AB117+AE117)))</f>
        <v/>
      </c>
      <c r="AI117" s="4">
        <f>MAX(0,ROUND(ROUND(AI116*(1+Order!$H$11/12),2)-AG117-AH117,2))</f>
        <v/>
      </c>
    </row>
    <row r="118">
      <c r="A118" t="n">
        <v>115</v>
      </c>
      <c r="B118" s="16">
        <f>EDATE('Start here'!$B$7,A118-1)</f>
        <v/>
      </c>
      <c r="C118" s="4">
        <f>H118+K118+N118+Q118+T118+W118+Z118+AC118+AF118+AI118</f>
        <v/>
      </c>
      <c r="D118" s="4">
        <f>ROUND(H117*Order!$H$2/12,2)+ROUND(K117*Order!$H$3/12,2)+ROUND(N117*Order!$H$4/12,2)+ROUND(Q117*Order!$H$5/12,2)+ROUND(T117*Order!$H$6/12,2)+ROUND(W117*Order!$H$7/12,2)+ROUND(Z117*Order!$H$8/12,2)+ROUND(AC117*Order!$H$9/12,2)+ROUND(AF117*Order!$H$10/12,2)+ROUND(AI117*Order!$H$11/12,2)</f>
        <v/>
      </c>
      <c r="E118" s="4">
        <f>MAX(0,'Start here'!$B$6-(F118+I118+L118+O118+R118+U118+X118+AA118+AD118+AG118))</f>
        <v/>
      </c>
      <c r="F118" s="4">
        <f>MIN(Order!$I$2,ROUND(H117*(1+Order!$H$2/12),2))</f>
        <v/>
      </c>
      <c r="G118" s="4">
        <f>MAX(0,MIN(ROUND(H117*(1+Order!$H$2/12),2)-F118,E118-(0)))</f>
        <v/>
      </c>
      <c r="H118" s="4">
        <f>MAX(0,ROUND(ROUND(H117*(1+Order!$H$2/12),2)-F118-G118,2))</f>
        <v/>
      </c>
      <c r="I118" s="4">
        <f>MIN(Order!$I$3,ROUND(K117*(1+Order!$H$3/12),2))</f>
        <v/>
      </c>
      <c r="J118" s="4">
        <f>MAX(0,MIN(ROUND(K117*(1+Order!$H$3/12),2)-I118,E118-(G118)))</f>
        <v/>
      </c>
      <c r="K118" s="4">
        <f>MAX(0,ROUND(ROUND(K117*(1+Order!$H$3/12),2)-I118-J118,2))</f>
        <v/>
      </c>
      <c r="L118" s="4">
        <f>MIN(Order!$I$4,ROUND(N117*(1+Order!$H$4/12),2))</f>
        <v/>
      </c>
      <c r="M118" s="4">
        <f>MAX(0,MIN(ROUND(N117*(1+Order!$H$4/12),2)-L118,E118-(G118+J118)))</f>
        <v/>
      </c>
      <c r="N118" s="4">
        <f>MAX(0,ROUND(ROUND(N117*(1+Order!$H$4/12),2)-L118-M118,2))</f>
        <v/>
      </c>
      <c r="O118" s="4">
        <f>MIN(Order!$I$5,ROUND(Q117*(1+Order!$H$5/12),2))</f>
        <v/>
      </c>
      <c r="P118" s="4">
        <f>MAX(0,MIN(ROUND(Q117*(1+Order!$H$5/12),2)-O118,E118-(G118+J118+M118)))</f>
        <v/>
      </c>
      <c r="Q118" s="4">
        <f>MAX(0,ROUND(ROUND(Q117*(1+Order!$H$5/12),2)-O118-P118,2))</f>
        <v/>
      </c>
      <c r="R118" s="4">
        <f>MIN(Order!$I$6,ROUND(T117*(1+Order!$H$6/12),2))</f>
        <v/>
      </c>
      <c r="S118" s="4">
        <f>MAX(0,MIN(ROUND(T117*(1+Order!$H$6/12),2)-R118,E118-(G118+J118+M118+P118)))</f>
        <v/>
      </c>
      <c r="T118" s="4">
        <f>MAX(0,ROUND(ROUND(T117*(1+Order!$H$6/12),2)-R118-S118,2))</f>
        <v/>
      </c>
      <c r="U118" s="4">
        <f>MIN(Order!$I$7,ROUND(W117*(1+Order!$H$7/12),2))</f>
        <v/>
      </c>
      <c r="V118" s="4">
        <f>MAX(0,MIN(ROUND(W117*(1+Order!$H$7/12),2)-U118,E118-(G118+J118+M118+P118+S118)))</f>
        <v/>
      </c>
      <c r="W118" s="4">
        <f>MAX(0,ROUND(ROUND(W117*(1+Order!$H$7/12),2)-U118-V118,2))</f>
        <v/>
      </c>
      <c r="X118" s="4">
        <f>MIN(Order!$I$8,ROUND(Z117*(1+Order!$H$8/12),2))</f>
        <v/>
      </c>
      <c r="Y118" s="4">
        <f>MAX(0,MIN(ROUND(Z117*(1+Order!$H$8/12),2)-X118,E118-(G118+J118+M118+P118+S118+V118)))</f>
        <v/>
      </c>
      <c r="Z118" s="4">
        <f>MAX(0,ROUND(ROUND(Z117*(1+Order!$H$8/12),2)-X118-Y118,2))</f>
        <v/>
      </c>
      <c r="AA118" s="4">
        <f>MIN(Order!$I$9,ROUND(AC117*(1+Order!$H$9/12),2))</f>
        <v/>
      </c>
      <c r="AB118" s="4">
        <f>MAX(0,MIN(ROUND(AC117*(1+Order!$H$9/12),2)-AA118,E118-(G118+J118+M118+P118+S118+V118+Y118)))</f>
        <v/>
      </c>
      <c r="AC118" s="4">
        <f>MAX(0,ROUND(ROUND(AC117*(1+Order!$H$9/12),2)-AA118-AB118,2))</f>
        <v/>
      </c>
      <c r="AD118" s="4">
        <f>MIN(Order!$I$10,ROUND(AF117*(1+Order!$H$10/12),2))</f>
        <v/>
      </c>
      <c r="AE118" s="4">
        <f>MAX(0,MIN(ROUND(AF117*(1+Order!$H$10/12),2)-AD118,E118-(G118+J118+M118+P118+S118+V118+Y118+AB118)))</f>
        <v/>
      </c>
      <c r="AF118" s="4">
        <f>MAX(0,ROUND(ROUND(AF117*(1+Order!$H$10/12),2)-AD118-AE118,2))</f>
        <v/>
      </c>
      <c r="AG118" s="4">
        <f>MIN(Order!$I$11,ROUND(AI117*(1+Order!$H$11/12),2))</f>
        <v/>
      </c>
      <c r="AH118" s="4">
        <f>MAX(0,MIN(ROUND(AI117*(1+Order!$H$11/12),2)-AG118,E118-(G118+J118+M118+P118+S118+V118+Y118+AB118+AE118)))</f>
        <v/>
      </c>
      <c r="AI118" s="4">
        <f>MAX(0,ROUND(ROUND(AI117*(1+Order!$H$11/12),2)-AG118-AH118,2))</f>
        <v/>
      </c>
    </row>
    <row r="119">
      <c r="A119" t="n">
        <v>116</v>
      </c>
      <c r="B119" s="16">
        <f>EDATE('Start here'!$B$7,A119-1)</f>
        <v/>
      </c>
      <c r="C119" s="4">
        <f>H119+K119+N119+Q119+T119+W119+Z119+AC119+AF119+AI119</f>
        <v/>
      </c>
      <c r="D119" s="4">
        <f>ROUND(H118*Order!$H$2/12,2)+ROUND(K118*Order!$H$3/12,2)+ROUND(N118*Order!$H$4/12,2)+ROUND(Q118*Order!$H$5/12,2)+ROUND(T118*Order!$H$6/12,2)+ROUND(W118*Order!$H$7/12,2)+ROUND(Z118*Order!$H$8/12,2)+ROUND(AC118*Order!$H$9/12,2)+ROUND(AF118*Order!$H$10/12,2)+ROUND(AI118*Order!$H$11/12,2)</f>
        <v/>
      </c>
      <c r="E119" s="4">
        <f>MAX(0,'Start here'!$B$6-(F119+I119+L119+O119+R119+U119+X119+AA119+AD119+AG119))</f>
        <v/>
      </c>
      <c r="F119" s="4">
        <f>MIN(Order!$I$2,ROUND(H118*(1+Order!$H$2/12),2))</f>
        <v/>
      </c>
      <c r="G119" s="4">
        <f>MAX(0,MIN(ROUND(H118*(1+Order!$H$2/12),2)-F119,E119-(0)))</f>
        <v/>
      </c>
      <c r="H119" s="4">
        <f>MAX(0,ROUND(ROUND(H118*(1+Order!$H$2/12),2)-F119-G119,2))</f>
        <v/>
      </c>
      <c r="I119" s="4">
        <f>MIN(Order!$I$3,ROUND(K118*(1+Order!$H$3/12),2))</f>
        <v/>
      </c>
      <c r="J119" s="4">
        <f>MAX(0,MIN(ROUND(K118*(1+Order!$H$3/12),2)-I119,E119-(G119)))</f>
        <v/>
      </c>
      <c r="K119" s="4">
        <f>MAX(0,ROUND(ROUND(K118*(1+Order!$H$3/12),2)-I119-J119,2))</f>
        <v/>
      </c>
      <c r="L119" s="4">
        <f>MIN(Order!$I$4,ROUND(N118*(1+Order!$H$4/12),2))</f>
        <v/>
      </c>
      <c r="M119" s="4">
        <f>MAX(0,MIN(ROUND(N118*(1+Order!$H$4/12),2)-L119,E119-(G119+J119)))</f>
        <v/>
      </c>
      <c r="N119" s="4">
        <f>MAX(0,ROUND(ROUND(N118*(1+Order!$H$4/12),2)-L119-M119,2))</f>
        <v/>
      </c>
      <c r="O119" s="4">
        <f>MIN(Order!$I$5,ROUND(Q118*(1+Order!$H$5/12),2))</f>
        <v/>
      </c>
      <c r="P119" s="4">
        <f>MAX(0,MIN(ROUND(Q118*(1+Order!$H$5/12),2)-O119,E119-(G119+J119+M119)))</f>
        <v/>
      </c>
      <c r="Q119" s="4">
        <f>MAX(0,ROUND(ROUND(Q118*(1+Order!$H$5/12),2)-O119-P119,2))</f>
        <v/>
      </c>
      <c r="R119" s="4">
        <f>MIN(Order!$I$6,ROUND(T118*(1+Order!$H$6/12),2))</f>
        <v/>
      </c>
      <c r="S119" s="4">
        <f>MAX(0,MIN(ROUND(T118*(1+Order!$H$6/12),2)-R119,E119-(G119+J119+M119+P119)))</f>
        <v/>
      </c>
      <c r="T119" s="4">
        <f>MAX(0,ROUND(ROUND(T118*(1+Order!$H$6/12),2)-R119-S119,2))</f>
        <v/>
      </c>
      <c r="U119" s="4">
        <f>MIN(Order!$I$7,ROUND(W118*(1+Order!$H$7/12),2))</f>
        <v/>
      </c>
      <c r="V119" s="4">
        <f>MAX(0,MIN(ROUND(W118*(1+Order!$H$7/12),2)-U119,E119-(G119+J119+M119+P119+S119)))</f>
        <v/>
      </c>
      <c r="W119" s="4">
        <f>MAX(0,ROUND(ROUND(W118*(1+Order!$H$7/12),2)-U119-V119,2))</f>
        <v/>
      </c>
      <c r="X119" s="4">
        <f>MIN(Order!$I$8,ROUND(Z118*(1+Order!$H$8/12),2))</f>
        <v/>
      </c>
      <c r="Y119" s="4">
        <f>MAX(0,MIN(ROUND(Z118*(1+Order!$H$8/12),2)-X119,E119-(G119+J119+M119+P119+S119+V119)))</f>
        <v/>
      </c>
      <c r="Z119" s="4">
        <f>MAX(0,ROUND(ROUND(Z118*(1+Order!$H$8/12),2)-X119-Y119,2))</f>
        <v/>
      </c>
      <c r="AA119" s="4">
        <f>MIN(Order!$I$9,ROUND(AC118*(1+Order!$H$9/12),2))</f>
        <v/>
      </c>
      <c r="AB119" s="4">
        <f>MAX(0,MIN(ROUND(AC118*(1+Order!$H$9/12),2)-AA119,E119-(G119+J119+M119+P119+S119+V119+Y119)))</f>
        <v/>
      </c>
      <c r="AC119" s="4">
        <f>MAX(0,ROUND(ROUND(AC118*(1+Order!$H$9/12),2)-AA119-AB119,2))</f>
        <v/>
      </c>
      <c r="AD119" s="4">
        <f>MIN(Order!$I$10,ROUND(AF118*(1+Order!$H$10/12),2))</f>
        <v/>
      </c>
      <c r="AE119" s="4">
        <f>MAX(0,MIN(ROUND(AF118*(1+Order!$H$10/12),2)-AD119,E119-(G119+J119+M119+P119+S119+V119+Y119+AB119)))</f>
        <v/>
      </c>
      <c r="AF119" s="4">
        <f>MAX(0,ROUND(ROUND(AF118*(1+Order!$H$10/12),2)-AD119-AE119,2))</f>
        <v/>
      </c>
      <c r="AG119" s="4">
        <f>MIN(Order!$I$11,ROUND(AI118*(1+Order!$H$11/12),2))</f>
        <v/>
      </c>
      <c r="AH119" s="4">
        <f>MAX(0,MIN(ROUND(AI118*(1+Order!$H$11/12),2)-AG119,E119-(G119+J119+M119+P119+S119+V119+Y119+AB119+AE119)))</f>
        <v/>
      </c>
      <c r="AI119" s="4">
        <f>MAX(0,ROUND(ROUND(AI118*(1+Order!$H$11/12),2)-AG119-AH119,2))</f>
        <v/>
      </c>
    </row>
    <row r="120">
      <c r="A120" t="n">
        <v>117</v>
      </c>
      <c r="B120" s="16">
        <f>EDATE('Start here'!$B$7,A120-1)</f>
        <v/>
      </c>
      <c r="C120" s="4">
        <f>H120+K120+N120+Q120+T120+W120+Z120+AC120+AF120+AI120</f>
        <v/>
      </c>
      <c r="D120" s="4">
        <f>ROUND(H119*Order!$H$2/12,2)+ROUND(K119*Order!$H$3/12,2)+ROUND(N119*Order!$H$4/12,2)+ROUND(Q119*Order!$H$5/12,2)+ROUND(T119*Order!$H$6/12,2)+ROUND(W119*Order!$H$7/12,2)+ROUND(Z119*Order!$H$8/12,2)+ROUND(AC119*Order!$H$9/12,2)+ROUND(AF119*Order!$H$10/12,2)+ROUND(AI119*Order!$H$11/12,2)</f>
        <v/>
      </c>
      <c r="E120" s="4">
        <f>MAX(0,'Start here'!$B$6-(F120+I120+L120+O120+R120+U120+X120+AA120+AD120+AG120))</f>
        <v/>
      </c>
      <c r="F120" s="4">
        <f>MIN(Order!$I$2,ROUND(H119*(1+Order!$H$2/12),2))</f>
        <v/>
      </c>
      <c r="G120" s="4">
        <f>MAX(0,MIN(ROUND(H119*(1+Order!$H$2/12),2)-F120,E120-(0)))</f>
        <v/>
      </c>
      <c r="H120" s="4">
        <f>MAX(0,ROUND(ROUND(H119*(1+Order!$H$2/12),2)-F120-G120,2))</f>
        <v/>
      </c>
      <c r="I120" s="4">
        <f>MIN(Order!$I$3,ROUND(K119*(1+Order!$H$3/12),2))</f>
        <v/>
      </c>
      <c r="J120" s="4">
        <f>MAX(0,MIN(ROUND(K119*(1+Order!$H$3/12),2)-I120,E120-(G120)))</f>
        <v/>
      </c>
      <c r="K120" s="4">
        <f>MAX(0,ROUND(ROUND(K119*(1+Order!$H$3/12),2)-I120-J120,2))</f>
        <v/>
      </c>
      <c r="L120" s="4">
        <f>MIN(Order!$I$4,ROUND(N119*(1+Order!$H$4/12),2))</f>
        <v/>
      </c>
      <c r="M120" s="4">
        <f>MAX(0,MIN(ROUND(N119*(1+Order!$H$4/12),2)-L120,E120-(G120+J120)))</f>
        <v/>
      </c>
      <c r="N120" s="4">
        <f>MAX(0,ROUND(ROUND(N119*(1+Order!$H$4/12),2)-L120-M120,2))</f>
        <v/>
      </c>
      <c r="O120" s="4">
        <f>MIN(Order!$I$5,ROUND(Q119*(1+Order!$H$5/12),2))</f>
        <v/>
      </c>
      <c r="P120" s="4">
        <f>MAX(0,MIN(ROUND(Q119*(1+Order!$H$5/12),2)-O120,E120-(G120+J120+M120)))</f>
        <v/>
      </c>
      <c r="Q120" s="4">
        <f>MAX(0,ROUND(ROUND(Q119*(1+Order!$H$5/12),2)-O120-P120,2))</f>
        <v/>
      </c>
      <c r="R120" s="4">
        <f>MIN(Order!$I$6,ROUND(T119*(1+Order!$H$6/12),2))</f>
        <v/>
      </c>
      <c r="S120" s="4">
        <f>MAX(0,MIN(ROUND(T119*(1+Order!$H$6/12),2)-R120,E120-(G120+J120+M120+P120)))</f>
        <v/>
      </c>
      <c r="T120" s="4">
        <f>MAX(0,ROUND(ROUND(T119*(1+Order!$H$6/12),2)-R120-S120,2))</f>
        <v/>
      </c>
      <c r="U120" s="4">
        <f>MIN(Order!$I$7,ROUND(W119*(1+Order!$H$7/12),2))</f>
        <v/>
      </c>
      <c r="V120" s="4">
        <f>MAX(0,MIN(ROUND(W119*(1+Order!$H$7/12),2)-U120,E120-(G120+J120+M120+P120+S120)))</f>
        <v/>
      </c>
      <c r="W120" s="4">
        <f>MAX(0,ROUND(ROUND(W119*(1+Order!$H$7/12),2)-U120-V120,2))</f>
        <v/>
      </c>
      <c r="X120" s="4">
        <f>MIN(Order!$I$8,ROUND(Z119*(1+Order!$H$8/12),2))</f>
        <v/>
      </c>
      <c r="Y120" s="4">
        <f>MAX(0,MIN(ROUND(Z119*(1+Order!$H$8/12),2)-X120,E120-(G120+J120+M120+P120+S120+V120)))</f>
        <v/>
      </c>
      <c r="Z120" s="4">
        <f>MAX(0,ROUND(ROUND(Z119*(1+Order!$H$8/12),2)-X120-Y120,2))</f>
        <v/>
      </c>
      <c r="AA120" s="4">
        <f>MIN(Order!$I$9,ROUND(AC119*(1+Order!$H$9/12),2))</f>
        <v/>
      </c>
      <c r="AB120" s="4">
        <f>MAX(0,MIN(ROUND(AC119*(1+Order!$H$9/12),2)-AA120,E120-(G120+J120+M120+P120+S120+V120+Y120)))</f>
        <v/>
      </c>
      <c r="AC120" s="4">
        <f>MAX(0,ROUND(ROUND(AC119*(1+Order!$H$9/12),2)-AA120-AB120,2))</f>
        <v/>
      </c>
      <c r="AD120" s="4">
        <f>MIN(Order!$I$10,ROUND(AF119*(1+Order!$H$10/12),2))</f>
        <v/>
      </c>
      <c r="AE120" s="4">
        <f>MAX(0,MIN(ROUND(AF119*(1+Order!$H$10/12),2)-AD120,E120-(G120+J120+M120+P120+S120+V120+Y120+AB120)))</f>
        <v/>
      </c>
      <c r="AF120" s="4">
        <f>MAX(0,ROUND(ROUND(AF119*(1+Order!$H$10/12),2)-AD120-AE120,2))</f>
        <v/>
      </c>
      <c r="AG120" s="4">
        <f>MIN(Order!$I$11,ROUND(AI119*(1+Order!$H$11/12),2))</f>
        <v/>
      </c>
      <c r="AH120" s="4">
        <f>MAX(0,MIN(ROUND(AI119*(1+Order!$H$11/12),2)-AG120,E120-(G120+J120+M120+P120+S120+V120+Y120+AB120+AE120)))</f>
        <v/>
      </c>
      <c r="AI120" s="4">
        <f>MAX(0,ROUND(ROUND(AI119*(1+Order!$H$11/12),2)-AG120-AH120,2))</f>
        <v/>
      </c>
    </row>
    <row r="121">
      <c r="A121" t="n">
        <v>118</v>
      </c>
      <c r="B121" s="16">
        <f>EDATE('Start here'!$B$7,A121-1)</f>
        <v/>
      </c>
      <c r="C121" s="4">
        <f>H121+K121+N121+Q121+T121+W121+Z121+AC121+AF121+AI121</f>
        <v/>
      </c>
      <c r="D121" s="4">
        <f>ROUND(H120*Order!$H$2/12,2)+ROUND(K120*Order!$H$3/12,2)+ROUND(N120*Order!$H$4/12,2)+ROUND(Q120*Order!$H$5/12,2)+ROUND(T120*Order!$H$6/12,2)+ROUND(W120*Order!$H$7/12,2)+ROUND(Z120*Order!$H$8/12,2)+ROUND(AC120*Order!$H$9/12,2)+ROUND(AF120*Order!$H$10/12,2)+ROUND(AI120*Order!$H$11/12,2)</f>
        <v/>
      </c>
      <c r="E121" s="4">
        <f>MAX(0,'Start here'!$B$6-(F121+I121+L121+O121+R121+U121+X121+AA121+AD121+AG121))</f>
        <v/>
      </c>
      <c r="F121" s="4">
        <f>MIN(Order!$I$2,ROUND(H120*(1+Order!$H$2/12),2))</f>
        <v/>
      </c>
      <c r="G121" s="4">
        <f>MAX(0,MIN(ROUND(H120*(1+Order!$H$2/12),2)-F121,E121-(0)))</f>
        <v/>
      </c>
      <c r="H121" s="4">
        <f>MAX(0,ROUND(ROUND(H120*(1+Order!$H$2/12),2)-F121-G121,2))</f>
        <v/>
      </c>
      <c r="I121" s="4">
        <f>MIN(Order!$I$3,ROUND(K120*(1+Order!$H$3/12),2))</f>
        <v/>
      </c>
      <c r="J121" s="4">
        <f>MAX(0,MIN(ROUND(K120*(1+Order!$H$3/12),2)-I121,E121-(G121)))</f>
        <v/>
      </c>
      <c r="K121" s="4">
        <f>MAX(0,ROUND(ROUND(K120*(1+Order!$H$3/12),2)-I121-J121,2))</f>
        <v/>
      </c>
      <c r="L121" s="4">
        <f>MIN(Order!$I$4,ROUND(N120*(1+Order!$H$4/12),2))</f>
        <v/>
      </c>
      <c r="M121" s="4">
        <f>MAX(0,MIN(ROUND(N120*(1+Order!$H$4/12),2)-L121,E121-(G121+J121)))</f>
        <v/>
      </c>
      <c r="N121" s="4">
        <f>MAX(0,ROUND(ROUND(N120*(1+Order!$H$4/12),2)-L121-M121,2))</f>
        <v/>
      </c>
      <c r="O121" s="4">
        <f>MIN(Order!$I$5,ROUND(Q120*(1+Order!$H$5/12),2))</f>
        <v/>
      </c>
      <c r="P121" s="4">
        <f>MAX(0,MIN(ROUND(Q120*(1+Order!$H$5/12),2)-O121,E121-(G121+J121+M121)))</f>
        <v/>
      </c>
      <c r="Q121" s="4">
        <f>MAX(0,ROUND(ROUND(Q120*(1+Order!$H$5/12),2)-O121-P121,2))</f>
        <v/>
      </c>
      <c r="R121" s="4">
        <f>MIN(Order!$I$6,ROUND(T120*(1+Order!$H$6/12),2))</f>
        <v/>
      </c>
      <c r="S121" s="4">
        <f>MAX(0,MIN(ROUND(T120*(1+Order!$H$6/12),2)-R121,E121-(G121+J121+M121+P121)))</f>
        <v/>
      </c>
      <c r="T121" s="4">
        <f>MAX(0,ROUND(ROUND(T120*(1+Order!$H$6/12),2)-R121-S121,2))</f>
        <v/>
      </c>
      <c r="U121" s="4">
        <f>MIN(Order!$I$7,ROUND(W120*(1+Order!$H$7/12),2))</f>
        <v/>
      </c>
      <c r="V121" s="4">
        <f>MAX(0,MIN(ROUND(W120*(1+Order!$H$7/12),2)-U121,E121-(G121+J121+M121+P121+S121)))</f>
        <v/>
      </c>
      <c r="W121" s="4">
        <f>MAX(0,ROUND(ROUND(W120*(1+Order!$H$7/12),2)-U121-V121,2))</f>
        <v/>
      </c>
      <c r="X121" s="4">
        <f>MIN(Order!$I$8,ROUND(Z120*(1+Order!$H$8/12),2))</f>
        <v/>
      </c>
      <c r="Y121" s="4">
        <f>MAX(0,MIN(ROUND(Z120*(1+Order!$H$8/12),2)-X121,E121-(G121+J121+M121+P121+S121+V121)))</f>
        <v/>
      </c>
      <c r="Z121" s="4">
        <f>MAX(0,ROUND(ROUND(Z120*(1+Order!$H$8/12),2)-X121-Y121,2))</f>
        <v/>
      </c>
      <c r="AA121" s="4">
        <f>MIN(Order!$I$9,ROUND(AC120*(1+Order!$H$9/12),2))</f>
        <v/>
      </c>
      <c r="AB121" s="4">
        <f>MAX(0,MIN(ROUND(AC120*(1+Order!$H$9/12),2)-AA121,E121-(G121+J121+M121+P121+S121+V121+Y121)))</f>
        <v/>
      </c>
      <c r="AC121" s="4">
        <f>MAX(0,ROUND(ROUND(AC120*(1+Order!$H$9/12),2)-AA121-AB121,2))</f>
        <v/>
      </c>
      <c r="AD121" s="4">
        <f>MIN(Order!$I$10,ROUND(AF120*(1+Order!$H$10/12),2))</f>
        <v/>
      </c>
      <c r="AE121" s="4">
        <f>MAX(0,MIN(ROUND(AF120*(1+Order!$H$10/12),2)-AD121,E121-(G121+J121+M121+P121+S121+V121+Y121+AB121)))</f>
        <v/>
      </c>
      <c r="AF121" s="4">
        <f>MAX(0,ROUND(ROUND(AF120*(1+Order!$H$10/12),2)-AD121-AE121,2))</f>
        <v/>
      </c>
      <c r="AG121" s="4">
        <f>MIN(Order!$I$11,ROUND(AI120*(1+Order!$H$11/12),2))</f>
        <v/>
      </c>
      <c r="AH121" s="4">
        <f>MAX(0,MIN(ROUND(AI120*(1+Order!$H$11/12),2)-AG121,E121-(G121+J121+M121+P121+S121+V121+Y121+AB121+AE121)))</f>
        <v/>
      </c>
      <c r="AI121" s="4">
        <f>MAX(0,ROUND(ROUND(AI120*(1+Order!$H$11/12),2)-AG121-AH121,2))</f>
        <v/>
      </c>
    </row>
    <row r="122">
      <c r="A122" t="n">
        <v>119</v>
      </c>
      <c r="B122" s="16">
        <f>EDATE('Start here'!$B$7,A122-1)</f>
        <v/>
      </c>
      <c r="C122" s="4">
        <f>H122+K122+N122+Q122+T122+W122+Z122+AC122+AF122+AI122</f>
        <v/>
      </c>
      <c r="D122" s="4">
        <f>ROUND(H121*Order!$H$2/12,2)+ROUND(K121*Order!$H$3/12,2)+ROUND(N121*Order!$H$4/12,2)+ROUND(Q121*Order!$H$5/12,2)+ROUND(T121*Order!$H$6/12,2)+ROUND(W121*Order!$H$7/12,2)+ROUND(Z121*Order!$H$8/12,2)+ROUND(AC121*Order!$H$9/12,2)+ROUND(AF121*Order!$H$10/12,2)+ROUND(AI121*Order!$H$11/12,2)</f>
        <v/>
      </c>
      <c r="E122" s="4">
        <f>MAX(0,'Start here'!$B$6-(F122+I122+L122+O122+R122+U122+X122+AA122+AD122+AG122))</f>
        <v/>
      </c>
      <c r="F122" s="4">
        <f>MIN(Order!$I$2,ROUND(H121*(1+Order!$H$2/12),2))</f>
        <v/>
      </c>
      <c r="G122" s="4">
        <f>MAX(0,MIN(ROUND(H121*(1+Order!$H$2/12),2)-F122,E122-(0)))</f>
        <v/>
      </c>
      <c r="H122" s="4">
        <f>MAX(0,ROUND(ROUND(H121*(1+Order!$H$2/12),2)-F122-G122,2))</f>
        <v/>
      </c>
      <c r="I122" s="4">
        <f>MIN(Order!$I$3,ROUND(K121*(1+Order!$H$3/12),2))</f>
        <v/>
      </c>
      <c r="J122" s="4">
        <f>MAX(0,MIN(ROUND(K121*(1+Order!$H$3/12),2)-I122,E122-(G122)))</f>
        <v/>
      </c>
      <c r="K122" s="4">
        <f>MAX(0,ROUND(ROUND(K121*(1+Order!$H$3/12),2)-I122-J122,2))</f>
        <v/>
      </c>
      <c r="L122" s="4">
        <f>MIN(Order!$I$4,ROUND(N121*(1+Order!$H$4/12),2))</f>
        <v/>
      </c>
      <c r="M122" s="4">
        <f>MAX(0,MIN(ROUND(N121*(1+Order!$H$4/12),2)-L122,E122-(G122+J122)))</f>
        <v/>
      </c>
      <c r="N122" s="4">
        <f>MAX(0,ROUND(ROUND(N121*(1+Order!$H$4/12),2)-L122-M122,2))</f>
        <v/>
      </c>
      <c r="O122" s="4">
        <f>MIN(Order!$I$5,ROUND(Q121*(1+Order!$H$5/12),2))</f>
        <v/>
      </c>
      <c r="P122" s="4">
        <f>MAX(0,MIN(ROUND(Q121*(1+Order!$H$5/12),2)-O122,E122-(G122+J122+M122)))</f>
        <v/>
      </c>
      <c r="Q122" s="4">
        <f>MAX(0,ROUND(ROUND(Q121*(1+Order!$H$5/12),2)-O122-P122,2))</f>
        <v/>
      </c>
      <c r="R122" s="4">
        <f>MIN(Order!$I$6,ROUND(T121*(1+Order!$H$6/12),2))</f>
        <v/>
      </c>
      <c r="S122" s="4">
        <f>MAX(0,MIN(ROUND(T121*(1+Order!$H$6/12),2)-R122,E122-(G122+J122+M122+P122)))</f>
        <v/>
      </c>
      <c r="T122" s="4">
        <f>MAX(0,ROUND(ROUND(T121*(1+Order!$H$6/12),2)-R122-S122,2))</f>
        <v/>
      </c>
      <c r="U122" s="4">
        <f>MIN(Order!$I$7,ROUND(W121*(1+Order!$H$7/12),2))</f>
        <v/>
      </c>
      <c r="V122" s="4">
        <f>MAX(0,MIN(ROUND(W121*(1+Order!$H$7/12),2)-U122,E122-(G122+J122+M122+P122+S122)))</f>
        <v/>
      </c>
      <c r="W122" s="4">
        <f>MAX(0,ROUND(ROUND(W121*(1+Order!$H$7/12),2)-U122-V122,2))</f>
        <v/>
      </c>
      <c r="X122" s="4">
        <f>MIN(Order!$I$8,ROUND(Z121*(1+Order!$H$8/12),2))</f>
        <v/>
      </c>
      <c r="Y122" s="4">
        <f>MAX(0,MIN(ROUND(Z121*(1+Order!$H$8/12),2)-X122,E122-(G122+J122+M122+P122+S122+V122)))</f>
        <v/>
      </c>
      <c r="Z122" s="4">
        <f>MAX(0,ROUND(ROUND(Z121*(1+Order!$H$8/12),2)-X122-Y122,2))</f>
        <v/>
      </c>
      <c r="AA122" s="4">
        <f>MIN(Order!$I$9,ROUND(AC121*(1+Order!$H$9/12),2))</f>
        <v/>
      </c>
      <c r="AB122" s="4">
        <f>MAX(0,MIN(ROUND(AC121*(1+Order!$H$9/12),2)-AA122,E122-(G122+J122+M122+P122+S122+V122+Y122)))</f>
        <v/>
      </c>
      <c r="AC122" s="4">
        <f>MAX(0,ROUND(ROUND(AC121*(1+Order!$H$9/12),2)-AA122-AB122,2))</f>
        <v/>
      </c>
      <c r="AD122" s="4">
        <f>MIN(Order!$I$10,ROUND(AF121*(1+Order!$H$10/12),2))</f>
        <v/>
      </c>
      <c r="AE122" s="4">
        <f>MAX(0,MIN(ROUND(AF121*(1+Order!$H$10/12),2)-AD122,E122-(G122+J122+M122+P122+S122+V122+Y122+AB122)))</f>
        <v/>
      </c>
      <c r="AF122" s="4">
        <f>MAX(0,ROUND(ROUND(AF121*(1+Order!$H$10/12),2)-AD122-AE122,2))</f>
        <v/>
      </c>
      <c r="AG122" s="4">
        <f>MIN(Order!$I$11,ROUND(AI121*(1+Order!$H$11/12),2))</f>
        <v/>
      </c>
      <c r="AH122" s="4">
        <f>MAX(0,MIN(ROUND(AI121*(1+Order!$H$11/12),2)-AG122,E122-(G122+J122+M122+P122+S122+V122+Y122+AB122+AE122)))</f>
        <v/>
      </c>
      <c r="AI122" s="4">
        <f>MAX(0,ROUND(ROUND(AI121*(1+Order!$H$11/12),2)-AG122-AH122,2))</f>
        <v/>
      </c>
    </row>
    <row r="123">
      <c r="A123" t="n">
        <v>120</v>
      </c>
      <c r="B123" s="16">
        <f>EDATE('Start here'!$B$7,A123-1)</f>
        <v/>
      </c>
      <c r="C123" s="4">
        <f>H123+K123+N123+Q123+T123+W123+Z123+AC123+AF123+AI123</f>
        <v/>
      </c>
      <c r="D123" s="4">
        <f>ROUND(H122*Order!$H$2/12,2)+ROUND(K122*Order!$H$3/12,2)+ROUND(N122*Order!$H$4/12,2)+ROUND(Q122*Order!$H$5/12,2)+ROUND(T122*Order!$H$6/12,2)+ROUND(W122*Order!$H$7/12,2)+ROUND(Z122*Order!$H$8/12,2)+ROUND(AC122*Order!$H$9/12,2)+ROUND(AF122*Order!$H$10/12,2)+ROUND(AI122*Order!$H$11/12,2)</f>
        <v/>
      </c>
      <c r="E123" s="4">
        <f>MAX(0,'Start here'!$B$6-(F123+I123+L123+O123+R123+U123+X123+AA123+AD123+AG123))</f>
        <v/>
      </c>
      <c r="F123" s="4">
        <f>MIN(Order!$I$2,ROUND(H122*(1+Order!$H$2/12),2))</f>
        <v/>
      </c>
      <c r="G123" s="4">
        <f>MAX(0,MIN(ROUND(H122*(1+Order!$H$2/12),2)-F123,E123-(0)))</f>
        <v/>
      </c>
      <c r="H123" s="4">
        <f>MAX(0,ROUND(ROUND(H122*(1+Order!$H$2/12),2)-F123-G123,2))</f>
        <v/>
      </c>
      <c r="I123" s="4">
        <f>MIN(Order!$I$3,ROUND(K122*(1+Order!$H$3/12),2))</f>
        <v/>
      </c>
      <c r="J123" s="4">
        <f>MAX(0,MIN(ROUND(K122*(1+Order!$H$3/12),2)-I123,E123-(G123)))</f>
        <v/>
      </c>
      <c r="K123" s="4">
        <f>MAX(0,ROUND(ROUND(K122*(1+Order!$H$3/12),2)-I123-J123,2))</f>
        <v/>
      </c>
      <c r="L123" s="4">
        <f>MIN(Order!$I$4,ROUND(N122*(1+Order!$H$4/12),2))</f>
        <v/>
      </c>
      <c r="M123" s="4">
        <f>MAX(0,MIN(ROUND(N122*(1+Order!$H$4/12),2)-L123,E123-(G123+J123)))</f>
        <v/>
      </c>
      <c r="N123" s="4">
        <f>MAX(0,ROUND(ROUND(N122*(1+Order!$H$4/12),2)-L123-M123,2))</f>
        <v/>
      </c>
      <c r="O123" s="4">
        <f>MIN(Order!$I$5,ROUND(Q122*(1+Order!$H$5/12),2))</f>
        <v/>
      </c>
      <c r="P123" s="4">
        <f>MAX(0,MIN(ROUND(Q122*(1+Order!$H$5/12),2)-O123,E123-(G123+J123+M123)))</f>
        <v/>
      </c>
      <c r="Q123" s="4">
        <f>MAX(0,ROUND(ROUND(Q122*(1+Order!$H$5/12),2)-O123-P123,2))</f>
        <v/>
      </c>
      <c r="R123" s="4">
        <f>MIN(Order!$I$6,ROUND(T122*(1+Order!$H$6/12),2))</f>
        <v/>
      </c>
      <c r="S123" s="4">
        <f>MAX(0,MIN(ROUND(T122*(1+Order!$H$6/12),2)-R123,E123-(G123+J123+M123+P123)))</f>
        <v/>
      </c>
      <c r="T123" s="4">
        <f>MAX(0,ROUND(ROUND(T122*(1+Order!$H$6/12),2)-R123-S123,2))</f>
        <v/>
      </c>
      <c r="U123" s="4">
        <f>MIN(Order!$I$7,ROUND(W122*(1+Order!$H$7/12),2))</f>
        <v/>
      </c>
      <c r="V123" s="4">
        <f>MAX(0,MIN(ROUND(W122*(1+Order!$H$7/12),2)-U123,E123-(G123+J123+M123+P123+S123)))</f>
        <v/>
      </c>
      <c r="W123" s="4">
        <f>MAX(0,ROUND(ROUND(W122*(1+Order!$H$7/12),2)-U123-V123,2))</f>
        <v/>
      </c>
      <c r="X123" s="4">
        <f>MIN(Order!$I$8,ROUND(Z122*(1+Order!$H$8/12),2))</f>
        <v/>
      </c>
      <c r="Y123" s="4">
        <f>MAX(0,MIN(ROUND(Z122*(1+Order!$H$8/12),2)-X123,E123-(G123+J123+M123+P123+S123+V123)))</f>
        <v/>
      </c>
      <c r="Z123" s="4">
        <f>MAX(0,ROUND(ROUND(Z122*(1+Order!$H$8/12),2)-X123-Y123,2))</f>
        <v/>
      </c>
      <c r="AA123" s="4">
        <f>MIN(Order!$I$9,ROUND(AC122*(1+Order!$H$9/12),2))</f>
        <v/>
      </c>
      <c r="AB123" s="4">
        <f>MAX(0,MIN(ROUND(AC122*(1+Order!$H$9/12),2)-AA123,E123-(G123+J123+M123+P123+S123+V123+Y123)))</f>
        <v/>
      </c>
      <c r="AC123" s="4">
        <f>MAX(0,ROUND(ROUND(AC122*(1+Order!$H$9/12),2)-AA123-AB123,2))</f>
        <v/>
      </c>
      <c r="AD123" s="4">
        <f>MIN(Order!$I$10,ROUND(AF122*(1+Order!$H$10/12),2))</f>
        <v/>
      </c>
      <c r="AE123" s="4">
        <f>MAX(0,MIN(ROUND(AF122*(1+Order!$H$10/12),2)-AD123,E123-(G123+J123+M123+P123+S123+V123+Y123+AB123)))</f>
        <v/>
      </c>
      <c r="AF123" s="4">
        <f>MAX(0,ROUND(ROUND(AF122*(1+Order!$H$10/12),2)-AD123-AE123,2))</f>
        <v/>
      </c>
      <c r="AG123" s="4">
        <f>MIN(Order!$I$11,ROUND(AI122*(1+Order!$H$11/12),2))</f>
        <v/>
      </c>
      <c r="AH123" s="4">
        <f>MAX(0,MIN(ROUND(AI122*(1+Order!$H$11/12),2)-AG123,E123-(G123+J123+M123+P123+S123+V123+Y123+AB123+AE123)))</f>
        <v/>
      </c>
      <c r="AI123" s="4">
        <f>MAX(0,ROUND(ROUND(AI122*(1+Order!$H$11/12),2)-AG123-AH123,2))</f>
        <v/>
      </c>
    </row>
    <row r="124">
      <c r="A124" t="n">
        <v>121</v>
      </c>
      <c r="B124" s="16">
        <f>EDATE('Start here'!$B$7,A124-1)</f>
        <v/>
      </c>
      <c r="C124" s="4">
        <f>H124+K124+N124+Q124+T124+W124+Z124+AC124+AF124+AI124</f>
        <v/>
      </c>
      <c r="D124" s="4">
        <f>ROUND(H123*Order!$H$2/12,2)+ROUND(K123*Order!$H$3/12,2)+ROUND(N123*Order!$H$4/12,2)+ROUND(Q123*Order!$H$5/12,2)+ROUND(T123*Order!$H$6/12,2)+ROUND(W123*Order!$H$7/12,2)+ROUND(Z123*Order!$H$8/12,2)+ROUND(AC123*Order!$H$9/12,2)+ROUND(AF123*Order!$H$10/12,2)+ROUND(AI123*Order!$H$11/12,2)</f>
        <v/>
      </c>
      <c r="E124" s="4">
        <f>MAX(0,'Start here'!$B$6-(F124+I124+L124+O124+R124+U124+X124+AA124+AD124+AG124))</f>
        <v/>
      </c>
      <c r="F124" s="4">
        <f>MIN(Order!$I$2,ROUND(H123*(1+Order!$H$2/12),2))</f>
        <v/>
      </c>
      <c r="G124" s="4">
        <f>MAX(0,MIN(ROUND(H123*(1+Order!$H$2/12),2)-F124,E124-(0)))</f>
        <v/>
      </c>
      <c r="H124" s="4">
        <f>MAX(0,ROUND(ROUND(H123*(1+Order!$H$2/12),2)-F124-G124,2))</f>
        <v/>
      </c>
      <c r="I124" s="4">
        <f>MIN(Order!$I$3,ROUND(K123*(1+Order!$H$3/12),2))</f>
        <v/>
      </c>
      <c r="J124" s="4">
        <f>MAX(0,MIN(ROUND(K123*(1+Order!$H$3/12),2)-I124,E124-(G124)))</f>
        <v/>
      </c>
      <c r="K124" s="4">
        <f>MAX(0,ROUND(ROUND(K123*(1+Order!$H$3/12),2)-I124-J124,2))</f>
        <v/>
      </c>
      <c r="L124" s="4">
        <f>MIN(Order!$I$4,ROUND(N123*(1+Order!$H$4/12),2))</f>
        <v/>
      </c>
      <c r="M124" s="4">
        <f>MAX(0,MIN(ROUND(N123*(1+Order!$H$4/12),2)-L124,E124-(G124+J124)))</f>
        <v/>
      </c>
      <c r="N124" s="4">
        <f>MAX(0,ROUND(ROUND(N123*(1+Order!$H$4/12),2)-L124-M124,2))</f>
        <v/>
      </c>
      <c r="O124" s="4">
        <f>MIN(Order!$I$5,ROUND(Q123*(1+Order!$H$5/12),2))</f>
        <v/>
      </c>
      <c r="P124" s="4">
        <f>MAX(0,MIN(ROUND(Q123*(1+Order!$H$5/12),2)-O124,E124-(G124+J124+M124)))</f>
        <v/>
      </c>
      <c r="Q124" s="4">
        <f>MAX(0,ROUND(ROUND(Q123*(1+Order!$H$5/12),2)-O124-P124,2))</f>
        <v/>
      </c>
      <c r="R124" s="4">
        <f>MIN(Order!$I$6,ROUND(T123*(1+Order!$H$6/12),2))</f>
        <v/>
      </c>
      <c r="S124" s="4">
        <f>MAX(0,MIN(ROUND(T123*(1+Order!$H$6/12),2)-R124,E124-(G124+J124+M124+P124)))</f>
        <v/>
      </c>
      <c r="T124" s="4">
        <f>MAX(0,ROUND(ROUND(T123*(1+Order!$H$6/12),2)-R124-S124,2))</f>
        <v/>
      </c>
      <c r="U124" s="4">
        <f>MIN(Order!$I$7,ROUND(W123*(1+Order!$H$7/12),2))</f>
        <v/>
      </c>
      <c r="V124" s="4">
        <f>MAX(0,MIN(ROUND(W123*(1+Order!$H$7/12),2)-U124,E124-(G124+J124+M124+P124+S124)))</f>
        <v/>
      </c>
      <c r="W124" s="4">
        <f>MAX(0,ROUND(ROUND(W123*(1+Order!$H$7/12),2)-U124-V124,2))</f>
        <v/>
      </c>
      <c r="X124" s="4">
        <f>MIN(Order!$I$8,ROUND(Z123*(1+Order!$H$8/12),2))</f>
        <v/>
      </c>
      <c r="Y124" s="4">
        <f>MAX(0,MIN(ROUND(Z123*(1+Order!$H$8/12),2)-X124,E124-(G124+J124+M124+P124+S124+V124)))</f>
        <v/>
      </c>
      <c r="Z124" s="4">
        <f>MAX(0,ROUND(ROUND(Z123*(1+Order!$H$8/12),2)-X124-Y124,2))</f>
        <v/>
      </c>
      <c r="AA124" s="4">
        <f>MIN(Order!$I$9,ROUND(AC123*(1+Order!$H$9/12),2))</f>
        <v/>
      </c>
      <c r="AB124" s="4">
        <f>MAX(0,MIN(ROUND(AC123*(1+Order!$H$9/12),2)-AA124,E124-(G124+J124+M124+P124+S124+V124+Y124)))</f>
        <v/>
      </c>
      <c r="AC124" s="4">
        <f>MAX(0,ROUND(ROUND(AC123*(1+Order!$H$9/12),2)-AA124-AB124,2))</f>
        <v/>
      </c>
      <c r="AD124" s="4">
        <f>MIN(Order!$I$10,ROUND(AF123*(1+Order!$H$10/12),2))</f>
        <v/>
      </c>
      <c r="AE124" s="4">
        <f>MAX(0,MIN(ROUND(AF123*(1+Order!$H$10/12),2)-AD124,E124-(G124+J124+M124+P124+S124+V124+Y124+AB124)))</f>
        <v/>
      </c>
      <c r="AF124" s="4">
        <f>MAX(0,ROUND(ROUND(AF123*(1+Order!$H$10/12),2)-AD124-AE124,2))</f>
        <v/>
      </c>
      <c r="AG124" s="4">
        <f>MIN(Order!$I$11,ROUND(AI123*(1+Order!$H$11/12),2))</f>
        <v/>
      </c>
      <c r="AH124" s="4">
        <f>MAX(0,MIN(ROUND(AI123*(1+Order!$H$11/12),2)-AG124,E124-(G124+J124+M124+P124+S124+V124+Y124+AB124+AE124)))</f>
        <v/>
      </c>
      <c r="AI124" s="4">
        <f>MAX(0,ROUND(ROUND(AI123*(1+Order!$H$11/12),2)-AG124-AH124,2))</f>
        <v/>
      </c>
    </row>
    <row r="125">
      <c r="A125" t="n">
        <v>122</v>
      </c>
      <c r="B125" s="16">
        <f>EDATE('Start here'!$B$7,A125-1)</f>
        <v/>
      </c>
      <c r="C125" s="4">
        <f>H125+K125+N125+Q125+T125+W125+Z125+AC125+AF125+AI125</f>
        <v/>
      </c>
      <c r="D125" s="4">
        <f>ROUND(H124*Order!$H$2/12,2)+ROUND(K124*Order!$H$3/12,2)+ROUND(N124*Order!$H$4/12,2)+ROUND(Q124*Order!$H$5/12,2)+ROUND(T124*Order!$H$6/12,2)+ROUND(W124*Order!$H$7/12,2)+ROUND(Z124*Order!$H$8/12,2)+ROUND(AC124*Order!$H$9/12,2)+ROUND(AF124*Order!$H$10/12,2)+ROUND(AI124*Order!$H$11/12,2)</f>
        <v/>
      </c>
      <c r="E125" s="4">
        <f>MAX(0,'Start here'!$B$6-(F125+I125+L125+O125+R125+U125+X125+AA125+AD125+AG125))</f>
        <v/>
      </c>
      <c r="F125" s="4">
        <f>MIN(Order!$I$2,ROUND(H124*(1+Order!$H$2/12),2))</f>
        <v/>
      </c>
      <c r="G125" s="4">
        <f>MAX(0,MIN(ROUND(H124*(1+Order!$H$2/12),2)-F125,E125-(0)))</f>
        <v/>
      </c>
      <c r="H125" s="4">
        <f>MAX(0,ROUND(ROUND(H124*(1+Order!$H$2/12),2)-F125-G125,2))</f>
        <v/>
      </c>
      <c r="I125" s="4">
        <f>MIN(Order!$I$3,ROUND(K124*(1+Order!$H$3/12),2))</f>
        <v/>
      </c>
      <c r="J125" s="4">
        <f>MAX(0,MIN(ROUND(K124*(1+Order!$H$3/12),2)-I125,E125-(G125)))</f>
        <v/>
      </c>
      <c r="K125" s="4">
        <f>MAX(0,ROUND(ROUND(K124*(1+Order!$H$3/12),2)-I125-J125,2))</f>
        <v/>
      </c>
      <c r="L125" s="4">
        <f>MIN(Order!$I$4,ROUND(N124*(1+Order!$H$4/12),2))</f>
        <v/>
      </c>
      <c r="M125" s="4">
        <f>MAX(0,MIN(ROUND(N124*(1+Order!$H$4/12),2)-L125,E125-(G125+J125)))</f>
        <v/>
      </c>
      <c r="N125" s="4">
        <f>MAX(0,ROUND(ROUND(N124*(1+Order!$H$4/12),2)-L125-M125,2))</f>
        <v/>
      </c>
      <c r="O125" s="4">
        <f>MIN(Order!$I$5,ROUND(Q124*(1+Order!$H$5/12),2))</f>
        <v/>
      </c>
      <c r="P125" s="4">
        <f>MAX(0,MIN(ROUND(Q124*(1+Order!$H$5/12),2)-O125,E125-(G125+J125+M125)))</f>
        <v/>
      </c>
      <c r="Q125" s="4">
        <f>MAX(0,ROUND(ROUND(Q124*(1+Order!$H$5/12),2)-O125-P125,2))</f>
        <v/>
      </c>
      <c r="R125" s="4">
        <f>MIN(Order!$I$6,ROUND(T124*(1+Order!$H$6/12),2))</f>
        <v/>
      </c>
      <c r="S125" s="4">
        <f>MAX(0,MIN(ROUND(T124*(1+Order!$H$6/12),2)-R125,E125-(G125+J125+M125+P125)))</f>
        <v/>
      </c>
      <c r="T125" s="4">
        <f>MAX(0,ROUND(ROUND(T124*(1+Order!$H$6/12),2)-R125-S125,2))</f>
        <v/>
      </c>
      <c r="U125" s="4">
        <f>MIN(Order!$I$7,ROUND(W124*(1+Order!$H$7/12),2))</f>
        <v/>
      </c>
      <c r="V125" s="4">
        <f>MAX(0,MIN(ROUND(W124*(1+Order!$H$7/12),2)-U125,E125-(G125+J125+M125+P125+S125)))</f>
        <v/>
      </c>
      <c r="W125" s="4">
        <f>MAX(0,ROUND(ROUND(W124*(1+Order!$H$7/12),2)-U125-V125,2))</f>
        <v/>
      </c>
      <c r="X125" s="4">
        <f>MIN(Order!$I$8,ROUND(Z124*(1+Order!$H$8/12),2))</f>
        <v/>
      </c>
      <c r="Y125" s="4">
        <f>MAX(0,MIN(ROUND(Z124*(1+Order!$H$8/12),2)-X125,E125-(G125+J125+M125+P125+S125+V125)))</f>
        <v/>
      </c>
      <c r="Z125" s="4">
        <f>MAX(0,ROUND(ROUND(Z124*(1+Order!$H$8/12),2)-X125-Y125,2))</f>
        <v/>
      </c>
      <c r="AA125" s="4">
        <f>MIN(Order!$I$9,ROUND(AC124*(1+Order!$H$9/12),2))</f>
        <v/>
      </c>
      <c r="AB125" s="4">
        <f>MAX(0,MIN(ROUND(AC124*(1+Order!$H$9/12),2)-AA125,E125-(G125+J125+M125+P125+S125+V125+Y125)))</f>
        <v/>
      </c>
      <c r="AC125" s="4">
        <f>MAX(0,ROUND(ROUND(AC124*(1+Order!$H$9/12),2)-AA125-AB125,2))</f>
        <v/>
      </c>
      <c r="AD125" s="4">
        <f>MIN(Order!$I$10,ROUND(AF124*(1+Order!$H$10/12),2))</f>
        <v/>
      </c>
      <c r="AE125" s="4">
        <f>MAX(0,MIN(ROUND(AF124*(1+Order!$H$10/12),2)-AD125,E125-(G125+J125+M125+P125+S125+V125+Y125+AB125)))</f>
        <v/>
      </c>
      <c r="AF125" s="4">
        <f>MAX(0,ROUND(ROUND(AF124*(1+Order!$H$10/12),2)-AD125-AE125,2))</f>
        <v/>
      </c>
      <c r="AG125" s="4">
        <f>MIN(Order!$I$11,ROUND(AI124*(1+Order!$H$11/12),2))</f>
        <v/>
      </c>
      <c r="AH125" s="4">
        <f>MAX(0,MIN(ROUND(AI124*(1+Order!$H$11/12),2)-AG125,E125-(G125+J125+M125+P125+S125+V125+Y125+AB125+AE125)))</f>
        <v/>
      </c>
      <c r="AI125" s="4">
        <f>MAX(0,ROUND(ROUND(AI124*(1+Order!$H$11/12),2)-AG125-AH125,2))</f>
        <v/>
      </c>
    </row>
    <row r="126">
      <c r="A126" t="n">
        <v>123</v>
      </c>
      <c r="B126" s="16">
        <f>EDATE('Start here'!$B$7,A126-1)</f>
        <v/>
      </c>
      <c r="C126" s="4">
        <f>H126+K126+N126+Q126+T126+W126+Z126+AC126+AF126+AI126</f>
        <v/>
      </c>
      <c r="D126" s="4">
        <f>ROUND(H125*Order!$H$2/12,2)+ROUND(K125*Order!$H$3/12,2)+ROUND(N125*Order!$H$4/12,2)+ROUND(Q125*Order!$H$5/12,2)+ROUND(T125*Order!$H$6/12,2)+ROUND(W125*Order!$H$7/12,2)+ROUND(Z125*Order!$H$8/12,2)+ROUND(AC125*Order!$H$9/12,2)+ROUND(AF125*Order!$H$10/12,2)+ROUND(AI125*Order!$H$11/12,2)</f>
        <v/>
      </c>
      <c r="E126" s="4">
        <f>MAX(0,'Start here'!$B$6-(F126+I126+L126+O126+R126+U126+X126+AA126+AD126+AG126))</f>
        <v/>
      </c>
      <c r="F126" s="4">
        <f>MIN(Order!$I$2,ROUND(H125*(1+Order!$H$2/12),2))</f>
        <v/>
      </c>
      <c r="G126" s="4">
        <f>MAX(0,MIN(ROUND(H125*(1+Order!$H$2/12),2)-F126,E126-(0)))</f>
        <v/>
      </c>
      <c r="H126" s="4">
        <f>MAX(0,ROUND(ROUND(H125*(1+Order!$H$2/12),2)-F126-G126,2))</f>
        <v/>
      </c>
      <c r="I126" s="4">
        <f>MIN(Order!$I$3,ROUND(K125*(1+Order!$H$3/12),2))</f>
        <v/>
      </c>
      <c r="J126" s="4">
        <f>MAX(0,MIN(ROUND(K125*(1+Order!$H$3/12),2)-I126,E126-(G126)))</f>
        <v/>
      </c>
      <c r="K126" s="4">
        <f>MAX(0,ROUND(ROUND(K125*(1+Order!$H$3/12),2)-I126-J126,2))</f>
        <v/>
      </c>
      <c r="L126" s="4">
        <f>MIN(Order!$I$4,ROUND(N125*(1+Order!$H$4/12),2))</f>
        <v/>
      </c>
      <c r="M126" s="4">
        <f>MAX(0,MIN(ROUND(N125*(1+Order!$H$4/12),2)-L126,E126-(G126+J126)))</f>
        <v/>
      </c>
      <c r="N126" s="4">
        <f>MAX(0,ROUND(ROUND(N125*(1+Order!$H$4/12),2)-L126-M126,2))</f>
        <v/>
      </c>
      <c r="O126" s="4">
        <f>MIN(Order!$I$5,ROUND(Q125*(1+Order!$H$5/12),2))</f>
        <v/>
      </c>
      <c r="P126" s="4">
        <f>MAX(0,MIN(ROUND(Q125*(1+Order!$H$5/12),2)-O126,E126-(G126+J126+M126)))</f>
        <v/>
      </c>
      <c r="Q126" s="4">
        <f>MAX(0,ROUND(ROUND(Q125*(1+Order!$H$5/12),2)-O126-P126,2))</f>
        <v/>
      </c>
      <c r="R126" s="4">
        <f>MIN(Order!$I$6,ROUND(T125*(1+Order!$H$6/12),2))</f>
        <v/>
      </c>
      <c r="S126" s="4">
        <f>MAX(0,MIN(ROUND(T125*(1+Order!$H$6/12),2)-R126,E126-(G126+J126+M126+P126)))</f>
        <v/>
      </c>
      <c r="T126" s="4">
        <f>MAX(0,ROUND(ROUND(T125*(1+Order!$H$6/12),2)-R126-S126,2))</f>
        <v/>
      </c>
      <c r="U126" s="4">
        <f>MIN(Order!$I$7,ROUND(W125*(1+Order!$H$7/12),2))</f>
        <v/>
      </c>
      <c r="V126" s="4">
        <f>MAX(0,MIN(ROUND(W125*(1+Order!$H$7/12),2)-U126,E126-(G126+J126+M126+P126+S126)))</f>
        <v/>
      </c>
      <c r="W126" s="4">
        <f>MAX(0,ROUND(ROUND(W125*(1+Order!$H$7/12),2)-U126-V126,2))</f>
        <v/>
      </c>
      <c r="X126" s="4">
        <f>MIN(Order!$I$8,ROUND(Z125*(1+Order!$H$8/12),2))</f>
        <v/>
      </c>
      <c r="Y126" s="4">
        <f>MAX(0,MIN(ROUND(Z125*(1+Order!$H$8/12),2)-X126,E126-(G126+J126+M126+P126+S126+V126)))</f>
        <v/>
      </c>
      <c r="Z126" s="4">
        <f>MAX(0,ROUND(ROUND(Z125*(1+Order!$H$8/12),2)-X126-Y126,2))</f>
        <v/>
      </c>
      <c r="AA126" s="4">
        <f>MIN(Order!$I$9,ROUND(AC125*(1+Order!$H$9/12),2))</f>
        <v/>
      </c>
      <c r="AB126" s="4">
        <f>MAX(0,MIN(ROUND(AC125*(1+Order!$H$9/12),2)-AA126,E126-(G126+J126+M126+P126+S126+V126+Y126)))</f>
        <v/>
      </c>
      <c r="AC126" s="4">
        <f>MAX(0,ROUND(ROUND(AC125*(1+Order!$H$9/12),2)-AA126-AB126,2))</f>
        <v/>
      </c>
      <c r="AD126" s="4">
        <f>MIN(Order!$I$10,ROUND(AF125*(1+Order!$H$10/12),2))</f>
        <v/>
      </c>
      <c r="AE126" s="4">
        <f>MAX(0,MIN(ROUND(AF125*(1+Order!$H$10/12),2)-AD126,E126-(G126+J126+M126+P126+S126+V126+Y126+AB126)))</f>
        <v/>
      </c>
      <c r="AF126" s="4">
        <f>MAX(0,ROUND(ROUND(AF125*(1+Order!$H$10/12),2)-AD126-AE126,2))</f>
        <v/>
      </c>
      <c r="AG126" s="4">
        <f>MIN(Order!$I$11,ROUND(AI125*(1+Order!$H$11/12),2))</f>
        <v/>
      </c>
      <c r="AH126" s="4">
        <f>MAX(0,MIN(ROUND(AI125*(1+Order!$H$11/12),2)-AG126,E126-(G126+J126+M126+P126+S126+V126+Y126+AB126+AE126)))</f>
        <v/>
      </c>
      <c r="AI126" s="4">
        <f>MAX(0,ROUND(ROUND(AI125*(1+Order!$H$11/12),2)-AG126-AH126,2))</f>
        <v/>
      </c>
    </row>
    <row r="127">
      <c r="A127" t="n">
        <v>124</v>
      </c>
      <c r="B127" s="16">
        <f>EDATE('Start here'!$B$7,A127-1)</f>
        <v/>
      </c>
      <c r="C127" s="4">
        <f>H127+K127+N127+Q127+T127+W127+Z127+AC127+AF127+AI127</f>
        <v/>
      </c>
      <c r="D127" s="4">
        <f>ROUND(H126*Order!$H$2/12,2)+ROUND(K126*Order!$H$3/12,2)+ROUND(N126*Order!$H$4/12,2)+ROUND(Q126*Order!$H$5/12,2)+ROUND(T126*Order!$H$6/12,2)+ROUND(W126*Order!$H$7/12,2)+ROUND(Z126*Order!$H$8/12,2)+ROUND(AC126*Order!$H$9/12,2)+ROUND(AF126*Order!$H$10/12,2)+ROUND(AI126*Order!$H$11/12,2)</f>
        <v/>
      </c>
      <c r="E127" s="4">
        <f>MAX(0,'Start here'!$B$6-(F127+I127+L127+O127+R127+U127+X127+AA127+AD127+AG127))</f>
        <v/>
      </c>
      <c r="F127" s="4">
        <f>MIN(Order!$I$2,ROUND(H126*(1+Order!$H$2/12),2))</f>
        <v/>
      </c>
      <c r="G127" s="4">
        <f>MAX(0,MIN(ROUND(H126*(1+Order!$H$2/12),2)-F127,E127-(0)))</f>
        <v/>
      </c>
      <c r="H127" s="4">
        <f>MAX(0,ROUND(ROUND(H126*(1+Order!$H$2/12),2)-F127-G127,2))</f>
        <v/>
      </c>
      <c r="I127" s="4">
        <f>MIN(Order!$I$3,ROUND(K126*(1+Order!$H$3/12),2))</f>
        <v/>
      </c>
      <c r="J127" s="4">
        <f>MAX(0,MIN(ROUND(K126*(1+Order!$H$3/12),2)-I127,E127-(G127)))</f>
        <v/>
      </c>
      <c r="K127" s="4">
        <f>MAX(0,ROUND(ROUND(K126*(1+Order!$H$3/12),2)-I127-J127,2))</f>
        <v/>
      </c>
      <c r="L127" s="4">
        <f>MIN(Order!$I$4,ROUND(N126*(1+Order!$H$4/12),2))</f>
        <v/>
      </c>
      <c r="M127" s="4">
        <f>MAX(0,MIN(ROUND(N126*(1+Order!$H$4/12),2)-L127,E127-(G127+J127)))</f>
        <v/>
      </c>
      <c r="N127" s="4">
        <f>MAX(0,ROUND(ROUND(N126*(1+Order!$H$4/12),2)-L127-M127,2))</f>
        <v/>
      </c>
      <c r="O127" s="4">
        <f>MIN(Order!$I$5,ROUND(Q126*(1+Order!$H$5/12),2))</f>
        <v/>
      </c>
      <c r="P127" s="4">
        <f>MAX(0,MIN(ROUND(Q126*(1+Order!$H$5/12),2)-O127,E127-(G127+J127+M127)))</f>
        <v/>
      </c>
      <c r="Q127" s="4">
        <f>MAX(0,ROUND(ROUND(Q126*(1+Order!$H$5/12),2)-O127-P127,2))</f>
        <v/>
      </c>
      <c r="R127" s="4">
        <f>MIN(Order!$I$6,ROUND(T126*(1+Order!$H$6/12),2))</f>
        <v/>
      </c>
      <c r="S127" s="4">
        <f>MAX(0,MIN(ROUND(T126*(1+Order!$H$6/12),2)-R127,E127-(G127+J127+M127+P127)))</f>
        <v/>
      </c>
      <c r="T127" s="4">
        <f>MAX(0,ROUND(ROUND(T126*(1+Order!$H$6/12),2)-R127-S127,2))</f>
        <v/>
      </c>
      <c r="U127" s="4">
        <f>MIN(Order!$I$7,ROUND(W126*(1+Order!$H$7/12),2))</f>
        <v/>
      </c>
      <c r="V127" s="4">
        <f>MAX(0,MIN(ROUND(W126*(1+Order!$H$7/12),2)-U127,E127-(G127+J127+M127+P127+S127)))</f>
        <v/>
      </c>
      <c r="W127" s="4">
        <f>MAX(0,ROUND(ROUND(W126*(1+Order!$H$7/12),2)-U127-V127,2))</f>
        <v/>
      </c>
      <c r="X127" s="4">
        <f>MIN(Order!$I$8,ROUND(Z126*(1+Order!$H$8/12),2))</f>
        <v/>
      </c>
      <c r="Y127" s="4">
        <f>MAX(0,MIN(ROUND(Z126*(1+Order!$H$8/12),2)-X127,E127-(G127+J127+M127+P127+S127+V127)))</f>
        <v/>
      </c>
      <c r="Z127" s="4">
        <f>MAX(0,ROUND(ROUND(Z126*(1+Order!$H$8/12),2)-X127-Y127,2))</f>
        <v/>
      </c>
      <c r="AA127" s="4">
        <f>MIN(Order!$I$9,ROUND(AC126*(1+Order!$H$9/12),2))</f>
        <v/>
      </c>
      <c r="AB127" s="4">
        <f>MAX(0,MIN(ROUND(AC126*(1+Order!$H$9/12),2)-AA127,E127-(G127+J127+M127+P127+S127+V127+Y127)))</f>
        <v/>
      </c>
      <c r="AC127" s="4">
        <f>MAX(0,ROUND(ROUND(AC126*(1+Order!$H$9/12),2)-AA127-AB127,2))</f>
        <v/>
      </c>
      <c r="AD127" s="4">
        <f>MIN(Order!$I$10,ROUND(AF126*(1+Order!$H$10/12),2))</f>
        <v/>
      </c>
      <c r="AE127" s="4">
        <f>MAX(0,MIN(ROUND(AF126*(1+Order!$H$10/12),2)-AD127,E127-(G127+J127+M127+P127+S127+V127+Y127+AB127)))</f>
        <v/>
      </c>
      <c r="AF127" s="4">
        <f>MAX(0,ROUND(ROUND(AF126*(1+Order!$H$10/12),2)-AD127-AE127,2))</f>
        <v/>
      </c>
      <c r="AG127" s="4">
        <f>MIN(Order!$I$11,ROUND(AI126*(1+Order!$H$11/12),2))</f>
        <v/>
      </c>
      <c r="AH127" s="4">
        <f>MAX(0,MIN(ROUND(AI126*(1+Order!$H$11/12),2)-AG127,E127-(G127+J127+M127+P127+S127+V127+Y127+AB127+AE127)))</f>
        <v/>
      </c>
      <c r="AI127" s="4">
        <f>MAX(0,ROUND(ROUND(AI126*(1+Order!$H$11/12),2)-AG127-AH127,2))</f>
        <v/>
      </c>
    </row>
    <row r="128">
      <c r="A128" t="n">
        <v>125</v>
      </c>
      <c r="B128" s="16">
        <f>EDATE('Start here'!$B$7,A128-1)</f>
        <v/>
      </c>
      <c r="C128" s="4">
        <f>H128+K128+N128+Q128+T128+W128+Z128+AC128+AF128+AI128</f>
        <v/>
      </c>
      <c r="D128" s="4">
        <f>ROUND(H127*Order!$H$2/12,2)+ROUND(K127*Order!$H$3/12,2)+ROUND(N127*Order!$H$4/12,2)+ROUND(Q127*Order!$H$5/12,2)+ROUND(T127*Order!$H$6/12,2)+ROUND(W127*Order!$H$7/12,2)+ROUND(Z127*Order!$H$8/12,2)+ROUND(AC127*Order!$H$9/12,2)+ROUND(AF127*Order!$H$10/12,2)+ROUND(AI127*Order!$H$11/12,2)</f>
        <v/>
      </c>
      <c r="E128" s="4">
        <f>MAX(0,'Start here'!$B$6-(F128+I128+L128+O128+R128+U128+X128+AA128+AD128+AG128))</f>
        <v/>
      </c>
      <c r="F128" s="4">
        <f>MIN(Order!$I$2,ROUND(H127*(1+Order!$H$2/12),2))</f>
        <v/>
      </c>
      <c r="G128" s="4">
        <f>MAX(0,MIN(ROUND(H127*(1+Order!$H$2/12),2)-F128,E128-(0)))</f>
        <v/>
      </c>
      <c r="H128" s="4">
        <f>MAX(0,ROUND(ROUND(H127*(1+Order!$H$2/12),2)-F128-G128,2))</f>
        <v/>
      </c>
      <c r="I128" s="4">
        <f>MIN(Order!$I$3,ROUND(K127*(1+Order!$H$3/12),2))</f>
        <v/>
      </c>
      <c r="J128" s="4">
        <f>MAX(0,MIN(ROUND(K127*(1+Order!$H$3/12),2)-I128,E128-(G128)))</f>
        <v/>
      </c>
      <c r="K128" s="4">
        <f>MAX(0,ROUND(ROUND(K127*(1+Order!$H$3/12),2)-I128-J128,2))</f>
        <v/>
      </c>
      <c r="L128" s="4">
        <f>MIN(Order!$I$4,ROUND(N127*(1+Order!$H$4/12),2))</f>
        <v/>
      </c>
      <c r="M128" s="4">
        <f>MAX(0,MIN(ROUND(N127*(1+Order!$H$4/12),2)-L128,E128-(G128+J128)))</f>
        <v/>
      </c>
      <c r="N128" s="4">
        <f>MAX(0,ROUND(ROUND(N127*(1+Order!$H$4/12),2)-L128-M128,2))</f>
        <v/>
      </c>
      <c r="O128" s="4">
        <f>MIN(Order!$I$5,ROUND(Q127*(1+Order!$H$5/12),2))</f>
        <v/>
      </c>
      <c r="P128" s="4">
        <f>MAX(0,MIN(ROUND(Q127*(1+Order!$H$5/12),2)-O128,E128-(G128+J128+M128)))</f>
        <v/>
      </c>
      <c r="Q128" s="4">
        <f>MAX(0,ROUND(ROUND(Q127*(1+Order!$H$5/12),2)-O128-P128,2))</f>
        <v/>
      </c>
      <c r="R128" s="4">
        <f>MIN(Order!$I$6,ROUND(T127*(1+Order!$H$6/12),2))</f>
        <v/>
      </c>
      <c r="S128" s="4">
        <f>MAX(0,MIN(ROUND(T127*(1+Order!$H$6/12),2)-R128,E128-(G128+J128+M128+P128)))</f>
        <v/>
      </c>
      <c r="T128" s="4">
        <f>MAX(0,ROUND(ROUND(T127*(1+Order!$H$6/12),2)-R128-S128,2))</f>
        <v/>
      </c>
      <c r="U128" s="4">
        <f>MIN(Order!$I$7,ROUND(W127*(1+Order!$H$7/12),2))</f>
        <v/>
      </c>
      <c r="V128" s="4">
        <f>MAX(0,MIN(ROUND(W127*(1+Order!$H$7/12),2)-U128,E128-(G128+J128+M128+P128+S128)))</f>
        <v/>
      </c>
      <c r="W128" s="4">
        <f>MAX(0,ROUND(ROUND(W127*(1+Order!$H$7/12),2)-U128-V128,2))</f>
        <v/>
      </c>
      <c r="X128" s="4">
        <f>MIN(Order!$I$8,ROUND(Z127*(1+Order!$H$8/12),2))</f>
        <v/>
      </c>
      <c r="Y128" s="4">
        <f>MAX(0,MIN(ROUND(Z127*(1+Order!$H$8/12),2)-X128,E128-(G128+J128+M128+P128+S128+V128)))</f>
        <v/>
      </c>
      <c r="Z128" s="4">
        <f>MAX(0,ROUND(ROUND(Z127*(1+Order!$H$8/12),2)-X128-Y128,2))</f>
        <v/>
      </c>
      <c r="AA128" s="4">
        <f>MIN(Order!$I$9,ROUND(AC127*(1+Order!$H$9/12),2))</f>
        <v/>
      </c>
      <c r="AB128" s="4">
        <f>MAX(0,MIN(ROUND(AC127*(1+Order!$H$9/12),2)-AA128,E128-(G128+J128+M128+P128+S128+V128+Y128)))</f>
        <v/>
      </c>
      <c r="AC128" s="4">
        <f>MAX(0,ROUND(ROUND(AC127*(1+Order!$H$9/12),2)-AA128-AB128,2))</f>
        <v/>
      </c>
      <c r="AD128" s="4">
        <f>MIN(Order!$I$10,ROUND(AF127*(1+Order!$H$10/12),2))</f>
        <v/>
      </c>
      <c r="AE128" s="4">
        <f>MAX(0,MIN(ROUND(AF127*(1+Order!$H$10/12),2)-AD128,E128-(G128+J128+M128+P128+S128+V128+Y128+AB128)))</f>
        <v/>
      </c>
      <c r="AF128" s="4">
        <f>MAX(0,ROUND(ROUND(AF127*(1+Order!$H$10/12),2)-AD128-AE128,2))</f>
        <v/>
      </c>
      <c r="AG128" s="4">
        <f>MIN(Order!$I$11,ROUND(AI127*(1+Order!$H$11/12),2))</f>
        <v/>
      </c>
      <c r="AH128" s="4">
        <f>MAX(0,MIN(ROUND(AI127*(1+Order!$H$11/12),2)-AG128,E128-(G128+J128+M128+P128+S128+V128+Y128+AB128+AE128)))</f>
        <v/>
      </c>
      <c r="AI128" s="4">
        <f>MAX(0,ROUND(ROUND(AI127*(1+Order!$H$11/12),2)-AG128-AH128,2))</f>
        <v/>
      </c>
    </row>
    <row r="129">
      <c r="A129" t="n">
        <v>126</v>
      </c>
      <c r="B129" s="16">
        <f>EDATE('Start here'!$B$7,A129-1)</f>
        <v/>
      </c>
      <c r="C129" s="4">
        <f>H129+K129+N129+Q129+T129+W129+Z129+AC129+AF129+AI129</f>
        <v/>
      </c>
      <c r="D129" s="4">
        <f>ROUND(H128*Order!$H$2/12,2)+ROUND(K128*Order!$H$3/12,2)+ROUND(N128*Order!$H$4/12,2)+ROUND(Q128*Order!$H$5/12,2)+ROUND(T128*Order!$H$6/12,2)+ROUND(W128*Order!$H$7/12,2)+ROUND(Z128*Order!$H$8/12,2)+ROUND(AC128*Order!$H$9/12,2)+ROUND(AF128*Order!$H$10/12,2)+ROUND(AI128*Order!$H$11/12,2)</f>
        <v/>
      </c>
      <c r="E129" s="4">
        <f>MAX(0,'Start here'!$B$6-(F129+I129+L129+O129+R129+U129+X129+AA129+AD129+AG129))</f>
        <v/>
      </c>
      <c r="F129" s="4">
        <f>MIN(Order!$I$2,ROUND(H128*(1+Order!$H$2/12),2))</f>
        <v/>
      </c>
      <c r="G129" s="4">
        <f>MAX(0,MIN(ROUND(H128*(1+Order!$H$2/12),2)-F129,E129-(0)))</f>
        <v/>
      </c>
      <c r="H129" s="4">
        <f>MAX(0,ROUND(ROUND(H128*(1+Order!$H$2/12),2)-F129-G129,2))</f>
        <v/>
      </c>
      <c r="I129" s="4">
        <f>MIN(Order!$I$3,ROUND(K128*(1+Order!$H$3/12),2))</f>
        <v/>
      </c>
      <c r="J129" s="4">
        <f>MAX(0,MIN(ROUND(K128*(1+Order!$H$3/12),2)-I129,E129-(G129)))</f>
        <v/>
      </c>
      <c r="K129" s="4">
        <f>MAX(0,ROUND(ROUND(K128*(1+Order!$H$3/12),2)-I129-J129,2))</f>
        <v/>
      </c>
      <c r="L129" s="4">
        <f>MIN(Order!$I$4,ROUND(N128*(1+Order!$H$4/12),2))</f>
        <v/>
      </c>
      <c r="M129" s="4">
        <f>MAX(0,MIN(ROUND(N128*(1+Order!$H$4/12),2)-L129,E129-(G129+J129)))</f>
        <v/>
      </c>
      <c r="N129" s="4">
        <f>MAX(0,ROUND(ROUND(N128*(1+Order!$H$4/12),2)-L129-M129,2))</f>
        <v/>
      </c>
      <c r="O129" s="4">
        <f>MIN(Order!$I$5,ROUND(Q128*(1+Order!$H$5/12),2))</f>
        <v/>
      </c>
      <c r="P129" s="4">
        <f>MAX(0,MIN(ROUND(Q128*(1+Order!$H$5/12),2)-O129,E129-(G129+J129+M129)))</f>
        <v/>
      </c>
      <c r="Q129" s="4">
        <f>MAX(0,ROUND(ROUND(Q128*(1+Order!$H$5/12),2)-O129-P129,2))</f>
        <v/>
      </c>
      <c r="R129" s="4">
        <f>MIN(Order!$I$6,ROUND(T128*(1+Order!$H$6/12),2))</f>
        <v/>
      </c>
      <c r="S129" s="4">
        <f>MAX(0,MIN(ROUND(T128*(1+Order!$H$6/12),2)-R129,E129-(G129+J129+M129+P129)))</f>
        <v/>
      </c>
      <c r="T129" s="4">
        <f>MAX(0,ROUND(ROUND(T128*(1+Order!$H$6/12),2)-R129-S129,2))</f>
        <v/>
      </c>
      <c r="U129" s="4">
        <f>MIN(Order!$I$7,ROUND(W128*(1+Order!$H$7/12),2))</f>
        <v/>
      </c>
      <c r="V129" s="4">
        <f>MAX(0,MIN(ROUND(W128*(1+Order!$H$7/12),2)-U129,E129-(G129+J129+M129+P129+S129)))</f>
        <v/>
      </c>
      <c r="W129" s="4">
        <f>MAX(0,ROUND(ROUND(W128*(1+Order!$H$7/12),2)-U129-V129,2))</f>
        <v/>
      </c>
      <c r="X129" s="4">
        <f>MIN(Order!$I$8,ROUND(Z128*(1+Order!$H$8/12),2))</f>
        <v/>
      </c>
      <c r="Y129" s="4">
        <f>MAX(0,MIN(ROUND(Z128*(1+Order!$H$8/12),2)-X129,E129-(G129+J129+M129+P129+S129+V129)))</f>
        <v/>
      </c>
      <c r="Z129" s="4">
        <f>MAX(0,ROUND(ROUND(Z128*(1+Order!$H$8/12),2)-X129-Y129,2))</f>
        <v/>
      </c>
      <c r="AA129" s="4">
        <f>MIN(Order!$I$9,ROUND(AC128*(1+Order!$H$9/12),2))</f>
        <v/>
      </c>
      <c r="AB129" s="4">
        <f>MAX(0,MIN(ROUND(AC128*(1+Order!$H$9/12),2)-AA129,E129-(G129+J129+M129+P129+S129+V129+Y129)))</f>
        <v/>
      </c>
      <c r="AC129" s="4">
        <f>MAX(0,ROUND(ROUND(AC128*(1+Order!$H$9/12),2)-AA129-AB129,2))</f>
        <v/>
      </c>
      <c r="AD129" s="4">
        <f>MIN(Order!$I$10,ROUND(AF128*(1+Order!$H$10/12),2))</f>
        <v/>
      </c>
      <c r="AE129" s="4">
        <f>MAX(0,MIN(ROUND(AF128*(1+Order!$H$10/12),2)-AD129,E129-(G129+J129+M129+P129+S129+V129+Y129+AB129)))</f>
        <v/>
      </c>
      <c r="AF129" s="4">
        <f>MAX(0,ROUND(ROUND(AF128*(1+Order!$H$10/12),2)-AD129-AE129,2))</f>
        <v/>
      </c>
      <c r="AG129" s="4">
        <f>MIN(Order!$I$11,ROUND(AI128*(1+Order!$H$11/12),2))</f>
        <v/>
      </c>
      <c r="AH129" s="4">
        <f>MAX(0,MIN(ROUND(AI128*(1+Order!$H$11/12),2)-AG129,E129-(G129+J129+M129+P129+S129+V129+Y129+AB129+AE129)))</f>
        <v/>
      </c>
      <c r="AI129" s="4">
        <f>MAX(0,ROUND(ROUND(AI128*(1+Order!$H$11/12),2)-AG129-AH129,2))</f>
        <v/>
      </c>
    </row>
    <row r="130">
      <c r="A130" t="n">
        <v>127</v>
      </c>
      <c r="B130" s="16">
        <f>EDATE('Start here'!$B$7,A130-1)</f>
        <v/>
      </c>
      <c r="C130" s="4">
        <f>H130+K130+N130+Q130+T130+W130+Z130+AC130+AF130+AI130</f>
        <v/>
      </c>
      <c r="D130" s="4">
        <f>ROUND(H129*Order!$H$2/12,2)+ROUND(K129*Order!$H$3/12,2)+ROUND(N129*Order!$H$4/12,2)+ROUND(Q129*Order!$H$5/12,2)+ROUND(T129*Order!$H$6/12,2)+ROUND(W129*Order!$H$7/12,2)+ROUND(Z129*Order!$H$8/12,2)+ROUND(AC129*Order!$H$9/12,2)+ROUND(AF129*Order!$H$10/12,2)+ROUND(AI129*Order!$H$11/12,2)</f>
        <v/>
      </c>
      <c r="E130" s="4">
        <f>MAX(0,'Start here'!$B$6-(F130+I130+L130+O130+R130+U130+X130+AA130+AD130+AG130))</f>
        <v/>
      </c>
      <c r="F130" s="4">
        <f>MIN(Order!$I$2,ROUND(H129*(1+Order!$H$2/12),2))</f>
        <v/>
      </c>
      <c r="G130" s="4">
        <f>MAX(0,MIN(ROUND(H129*(1+Order!$H$2/12),2)-F130,E130-(0)))</f>
        <v/>
      </c>
      <c r="H130" s="4">
        <f>MAX(0,ROUND(ROUND(H129*(1+Order!$H$2/12),2)-F130-G130,2))</f>
        <v/>
      </c>
      <c r="I130" s="4">
        <f>MIN(Order!$I$3,ROUND(K129*(1+Order!$H$3/12),2))</f>
        <v/>
      </c>
      <c r="J130" s="4">
        <f>MAX(0,MIN(ROUND(K129*(1+Order!$H$3/12),2)-I130,E130-(G130)))</f>
        <v/>
      </c>
      <c r="K130" s="4">
        <f>MAX(0,ROUND(ROUND(K129*(1+Order!$H$3/12),2)-I130-J130,2))</f>
        <v/>
      </c>
      <c r="L130" s="4">
        <f>MIN(Order!$I$4,ROUND(N129*(1+Order!$H$4/12),2))</f>
        <v/>
      </c>
      <c r="M130" s="4">
        <f>MAX(0,MIN(ROUND(N129*(1+Order!$H$4/12),2)-L130,E130-(G130+J130)))</f>
        <v/>
      </c>
      <c r="N130" s="4">
        <f>MAX(0,ROUND(ROUND(N129*(1+Order!$H$4/12),2)-L130-M130,2))</f>
        <v/>
      </c>
      <c r="O130" s="4">
        <f>MIN(Order!$I$5,ROUND(Q129*(1+Order!$H$5/12),2))</f>
        <v/>
      </c>
      <c r="P130" s="4">
        <f>MAX(0,MIN(ROUND(Q129*(1+Order!$H$5/12),2)-O130,E130-(G130+J130+M130)))</f>
        <v/>
      </c>
      <c r="Q130" s="4">
        <f>MAX(0,ROUND(ROUND(Q129*(1+Order!$H$5/12),2)-O130-P130,2))</f>
        <v/>
      </c>
      <c r="R130" s="4">
        <f>MIN(Order!$I$6,ROUND(T129*(1+Order!$H$6/12),2))</f>
        <v/>
      </c>
      <c r="S130" s="4">
        <f>MAX(0,MIN(ROUND(T129*(1+Order!$H$6/12),2)-R130,E130-(G130+J130+M130+P130)))</f>
        <v/>
      </c>
      <c r="T130" s="4">
        <f>MAX(0,ROUND(ROUND(T129*(1+Order!$H$6/12),2)-R130-S130,2))</f>
        <v/>
      </c>
      <c r="U130" s="4">
        <f>MIN(Order!$I$7,ROUND(W129*(1+Order!$H$7/12),2))</f>
        <v/>
      </c>
      <c r="V130" s="4">
        <f>MAX(0,MIN(ROUND(W129*(1+Order!$H$7/12),2)-U130,E130-(G130+J130+M130+P130+S130)))</f>
        <v/>
      </c>
      <c r="W130" s="4">
        <f>MAX(0,ROUND(ROUND(W129*(1+Order!$H$7/12),2)-U130-V130,2))</f>
        <v/>
      </c>
      <c r="X130" s="4">
        <f>MIN(Order!$I$8,ROUND(Z129*(1+Order!$H$8/12),2))</f>
        <v/>
      </c>
      <c r="Y130" s="4">
        <f>MAX(0,MIN(ROUND(Z129*(1+Order!$H$8/12),2)-X130,E130-(G130+J130+M130+P130+S130+V130)))</f>
        <v/>
      </c>
      <c r="Z130" s="4">
        <f>MAX(0,ROUND(ROUND(Z129*(1+Order!$H$8/12),2)-X130-Y130,2))</f>
        <v/>
      </c>
      <c r="AA130" s="4">
        <f>MIN(Order!$I$9,ROUND(AC129*(1+Order!$H$9/12),2))</f>
        <v/>
      </c>
      <c r="AB130" s="4">
        <f>MAX(0,MIN(ROUND(AC129*(1+Order!$H$9/12),2)-AA130,E130-(G130+J130+M130+P130+S130+V130+Y130)))</f>
        <v/>
      </c>
      <c r="AC130" s="4">
        <f>MAX(0,ROUND(ROUND(AC129*(1+Order!$H$9/12),2)-AA130-AB130,2))</f>
        <v/>
      </c>
      <c r="AD130" s="4">
        <f>MIN(Order!$I$10,ROUND(AF129*(1+Order!$H$10/12),2))</f>
        <v/>
      </c>
      <c r="AE130" s="4">
        <f>MAX(0,MIN(ROUND(AF129*(1+Order!$H$10/12),2)-AD130,E130-(G130+J130+M130+P130+S130+V130+Y130+AB130)))</f>
        <v/>
      </c>
      <c r="AF130" s="4">
        <f>MAX(0,ROUND(ROUND(AF129*(1+Order!$H$10/12),2)-AD130-AE130,2))</f>
        <v/>
      </c>
      <c r="AG130" s="4">
        <f>MIN(Order!$I$11,ROUND(AI129*(1+Order!$H$11/12),2))</f>
        <v/>
      </c>
      <c r="AH130" s="4">
        <f>MAX(0,MIN(ROUND(AI129*(1+Order!$H$11/12),2)-AG130,E130-(G130+J130+M130+P130+S130+V130+Y130+AB130+AE130)))</f>
        <v/>
      </c>
      <c r="AI130" s="4">
        <f>MAX(0,ROUND(ROUND(AI129*(1+Order!$H$11/12),2)-AG130-AH130,2))</f>
        <v/>
      </c>
    </row>
    <row r="131">
      <c r="A131" t="n">
        <v>128</v>
      </c>
      <c r="B131" s="16">
        <f>EDATE('Start here'!$B$7,A131-1)</f>
        <v/>
      </c>
      <c r="C131" s="4">
        <f>H131+K131+N131+Q131+T131+W131+Z131+AC131+AF131+AI131</f>
        <v/>
      </c>
      <c r="D131" s="4">
        <f>ROUND(H130*Order!$H$2/12,2)+ROUND(K130*Order!$H$3/12,2)+ROUND(N130*Order!$H$4/12,2)+ROUND(Q130*Order!$H$5/12,2)+ROUND(T130*Order!$H$6/12,2)+ROUND(W130*Order!$H$7/12,2)+ROUND(Z130*Order!$H$8/12,2)+ROUND(AC130*Order!$H$9/12,2)+ROUND(AF130*Order!$H$10/12,2)+ROUND(AI130*Order!$H$11/12,2)</f>
        <v/>
      </c>
      <c r="E131" s="4">
        <f>MAX(0,'Start here'!$B$6-(F131+I131+L131+O131+R131+U131+X131+AA131+AD131+AG131))</f>
        <v/>
      </c>
      <c r="F131" s="4">
        <f>MIN(Order!$I$2,ROUND(H130*(1+Order!$H$2/12),2))</f>
        <v/>
      </c>
      <c r="G131" s="4">
        <f>MAX(0,MIN(ROUND(H130*(1+Order!$H$2/12),2)-F131,E131-(0)))</f>
        <v/>
      </c>
      <c r="H131" s="4">
        <f>MAX(0,ROUND(ROUND(H130*(1+Order!$H$2/12),2)-F131-G131,2))</f>
        <v/>
      </c>
      <c r="I131" s="4">
        <f>MIN(Order!$I$3,ROUND(K130*(1+Order!$H$3/12),2))</f>
        <v/>
      </c>
      <c r="J131" s="4">
        <f>MAX(0,MIN(ROUND(K130*(1+Order!$H$3/12),2)-I131,E131-(G131)))</f>
        <v/>
      </c>
      <c r="K131" s="4">
        <f>MAX(0,ROUND(ROUND(K130*(1+Order!$H$3/12),2)-I131-J131,2))</f>
        <v/>
      </c>
      <c r="L131" s="4">
        <f>MIN(Order!$I$4,ROUND(N130*(1+Order!$H$4/12),2))</f>
        <v/>
      </c>
      <c r="M131" s="4">
        <f>MAX(0,MIN(ROUND(N130*(1+Order!$H$4/12),2)-L131,E131-(G131+J131)))</f>
        <v/>
      </c>
      <c r="N131" s="4">
        <f>MAX(0,ROUND(ROUND(N130*(1+Order!$H$4/12),2)-L131-M131,2))</f>
        <v/>
      </c>
      <c r="O131" s="4">
        <f>MIN(Order!$I$5,ROUND(Q130*(1+Order!$H$5/12),2))</f>
        <v/>
      </c>
      <c r="P131" s="4">
        <f>MAX(0,MIN(ROUND(Q130*(1+Order!$H$5/12),2)-O131,E131-(G131+J131+M131)))</f>
        <v/>
      </c>
      <c r="Q131" s="4">
        <f>MAX(0,ROUND(ROUND(Q130*(1+Order!$H$5/12),2)-O131-P131,2))</f>
        <v/>
      </c>
      <c r="R131" s="4">
        <f>MIN(Order!$I$6,ROUND(T130*(1+Order!$H$6/12),2))</f>
        <v/>
      </c>
      <c r="S131" s="4">
        <f>MAX(0,MIN(ROUND(T130*(1+Order!$H$6/12),2)-R131,E131-(G131+J131+M131+P131)))</f>
        <v/>
      </c>
      <c r="T131" s="4">
        <f>MAX(0,ROUND(ROUND(T130*(1+Order!$H$6/12),2)-R131-S131,2))</f>
        <v/>
      </c>
      <c r="U131" s="4">
        <f>MIN(Order!$I$7,ROUND(W130*(1+Order!$H$7/12),2))</f>
        <v/>
      </c>
      <c r="V131" s="4">
        <f>MAX(0,MIN(ROUND(W130*(1+Order!$H$7/12),2)-U131,E131-(G131+J131+M131+P131+S131)))</f>
        <v/>
      </c>
      <c r="W131" s="4">
        <f>MAX(0,ROUND(ROUND(W130*(1+Order!$H$7/12),2)-U131-V131,2))</f>
        <v/>
      </c>
      <c r="X131" s="4">
        <f>MIN(Order!$I$8,ROUND(Z130*(1+Order!$H$8/12),2))</f>
        <v/>
      </c>
      <c r="Y131" s="4">
        <f>MAX(0,MIN(ROUND(Z130*(1+Order!$H$8/12),2)-X131,E131-(G131+J131+M131+P131+S131+V131)))</f>
        <v/>
      </c>
      <c r="Z131" s="4">
        <f>MAX(0,ROUND(ROUND(Z130*(1+Order!$H$8/12),2)-X131-Y131,2))</f>
        <v/>
      </c>
      <c r="AA131" s="4">
        <f>MIN(Order!$I$9,ROUND(AC130*(1+Order!$H$9/12),2))</f>
        <v/>
      </c>
      <c r="AB131" s="4">
        <f>MAX(0,MIN(ROUND(AC130*(1+Order!$H$9/12),2)-AA131,E131-(G131+J131+M131+P131+S131+V131+Y131)))</f>
        <v/>
      </c>
      <c r="AC131" s="4">
        <f>MAX(0,ROUND(ROUND(AC130*(1+Order!$H$9/12),2)-AA131-AB131,2))</f>
        <v/>
      </c>
      <c r="AD131" s="4">
        <f>MIN(Order!$I$10,ROUND(AF130*(1+Order!$H$10/12),2))</f>
        <v/>
      </c>
      <c r="AE131" s="4">
        <f>MAX(0,MIN(ROUND(AF130*(1+Order!$H$10/12),2)-AD131,E131-(G131+J131+M131+P131+S131+V131+Y131+AB131)))</f>
        <v/>
      </c>
      <c r="AF131" s="4">
        <f>MAX(0,ROUND(ROUND(AF130*(1+Order!$H$10/12),2)-AD131-AE131,2))</f>
        <v/>
      </c>
      <c r="AG131" s="4">
        <f>MIN(Order!$I$11,ROUND(AI130*(1+Order!$H$11/12),2))</f>
        <v/>
      </c>
      <c r="AH131" s="4">
        <f>MAX(0,MIN(ROUND(AI130*(1+Order!$H$11/12),2)-AG131,E131-(G131+J131+M131+P131+S131+V131+Y131+AB131+AE131)))</f>
        <v/>
      </c>
      <c r="AI131" s="4">
        <f>MAX(0,ROUND(ROUND(AI130*(1+Order!$H$11/12),2)-AG131-AH131,2))</f>
        <v/>
      </c>
    </row>
    <row r="132">
      <c r="A132" t="n">
        <v>129</v>
      </c>
      <c r="B132" s="16">
        <f>EDATE('Start here'!$B$7,A132-1)</f>
        <v/>
      </c>
      <c r="C132" s="4">
        <f>H132+K132+N132+Q132+T132+W132+Z132+AC132+AF132+AI132</f>
        <v/>
      </c>
      <c r="D132" s="4">
        <f>ROUND(H131*Order!$H$2/12,2)+ROUND(K131*Order!$H$3/12,2)+ROUND(N131*Order!$H$4/12,2)+ROUND(Q131*Order!$H$5/12,2)+ROUND(T131*Order!$H$6/12,2)+ROUND(W131*Order!$H$7/12,2)+ROUND(Z131*Order!$H$8/12,2)+ROUND(AC131*Order!$H$9/12,2)+ROUND(AF131*Order!$H$10/12,2)+ROUND(AI131*Order!$H$11/12,2)</f>
        <v/>
      </c>
      <c r="E132" s="4">
        <f>MAX(0,'Start here'!$B$6-(F132+I132+L132+O132+R132+U132+X132+AA132+AD132+AG132))</f>
        <v/>
      </c>
      <c r="F132" s="4">
        <f>MIN(Order!$I$2,ROUND(H131*(1+Order!$H$2/12),2))</f>
        <v/>
      </c>
      <c r="G132" s="4">
        <f>MAX(0,MIN(ROUND(H131*(1+Order!$H$2/12),2)-F132,E132-(0)))</f>
        <v/>
      </c>
      <c r="H132" s="4">
        <f>MAX(0,ROUND(ROUND(H131*(1+Order!$H$2/12),2)-F132-G132,2))</f>
        <v/>
      </c>
      <c r="I132" s="4">
        <f>MIN(Order!$I$3,ROUND(K131*(1+Order!$H$3/12),2))</f>
        <v/>
      </c>
      <c r="J132" s="4">
        <f>MAX(0,MIN(ROUND(K131*(1+Order!$H$3/12),2)-I132,E132-(G132)))</f>
        <v/>
      </c>
      <c r="K132" s="4">
        <f>MAX(0,ROUND(ROUND(K131*(1+Order!$H$3/12),2)-I132-J132,2))</f>
        <v/>
      </c>
      <c r="L132" s="4">
        <f>MIN(Order!$I$4,ROUND(N131*(1+Order!$H$4/12),2))</f>
        <v/>
      </c>
      <c r="M132" s="4">
        <f>MAX(0,MIN(ROUND(N131*(1+Order!$H$4/12),2)-L132,E132-(G132+J132)))</f>
        <v/>
      </c>
      <c r="N132" s="4">
        <f>MAX(0,ROUND(ROUND(N131*(1+Order!$H$4/12),2)-L132-M132,2))</f>
        <v/>
      </c>
      <c r="O132" s="4">
        <f>MIN(Order!$I$5,ROUND(Q131*(1+Order!$H$5/12),2))</f>
        <v/>
      </c>
      <c r="P132" s="4">
        <f>MAX(0,MIN(ROUND(Q131*(1+Order!$H$5/12),2)-O132,E132-(G132+J132+M132)))</f>
        <v/>
      </c>
      <c r="Q132" s="4">
        <f>MAX(0,ROUND(ROUND(Q131*(1+Order!$H$5/12),2)-O132-P132,2))</f>
        <v/>
      </c>
      <c r="R132" s="4">
        <f>MIN(Order!$I$6,ROUND(T131*(1+Order!$H$6/12),2))</f>
        <v/>
      </c>
      <c r="S132" s="4">
        <f>MAX(0,MIN(ROUND(T131*(1+Order!$H$6/12),2)-R132,E132-(G132+J132+M132+P132)))</f>
        <v/>
      </c>
      <c r="T132" s="4">
        <f>MAX(0,ROUND(ROUND(T131*(1+Order!$H$6/12),2)-R132-S132,2))</f>
        <v/>
      </c>
      <c r="U132" s="4">
        <f>MIN(Order!$I$7,ROUND(W131*(1+Order!$H$7/12),2))</f>
        <v/>
      </c>
      <c r="V132" s="4">
        <f>MAX(0,MIN(ROUND(W131*(1+Order!$H$7/12),2)-U132,E132-(G132+J132+M132+P132+S132)))</f>
        <v/>
      </c>
      <c r="W132" s="4">
        <f>MAX(0,ROUND(ROUND(W131*(1+Order!$H$7/12),2)-U132-V132,2))</f>
        <v/>
      </c>
      <c r="X132" s="4">
        <f>MIN(Order!$I$8,ROUND(Z131*(1+Order!$H$8/12),2))</f>
        <v/>
      </c>
      <c r="Y132" s="4">
        <f>MAX(0,MIN(ROUND(Z131*(1+Order!$H$8/12),2)-X132,E132-(G132+J132+M132+P132+S132+V132)))</f>
        <v/>
      </c>
      <c r="Z132" s="4">
        <f>MAX(0,ROUND(ROUND(Z131*(1+Order!$H$8/12),2)-X132-Y132,2))</f>
        <v/>
      </c>
      <c r="AA132" s="4">
        <f>MIN(Order!$I$9,ROUND(AC131*(1+Order!$H$9/12),2))</f>
        <v/>
      </c>
      <c r="AB132" s="4">
        <f>MAX(0,MIN(ROUND(AC131*(1+Order!$H$9/12),2)-AA132,E132-(G132+J132+M132+P132+S132+V132+Y132)))</f>
        <v/>
      </c>
      <c r="AC132" s="4">
        <f>MAX(0,ROUND(ROUND(AC131*(1+Order!$H$9/12),2)-AA132-AB132,2))</f>
        <v/>
      </c>
      <c r="AD132" s="4">
        <f>MIN(Order!$I$10,ROUND(AF131*(1+Order!$H$10/12),2))</f>
        <v/>
      </c>
      <c r="AE132" s="4">
        <f>MAX(0,MIN(ROUND(AF131*(1+Order!$H$10/12),2)-AD132,E132-(G132+J132+M132+P132+S132+V132+Y132+AB132)))</f>
        <v/>
      </c>
      <c r="AF132" s="4">
        <f>MAX(0,ROUND(ROUND(AF131*(1+Order!$H$10/12),2)-AD132-AE132,2))</f>
        <v/>
      </c>
      <c r="AG132" s="4">
        <f>MIN(Order!$I$11,ROUND(AI131*(1+Order!$H$11/12),2))</f>
        <v/>
      </c>
      <c r="AH132" s="4">
        <f>MAX(0,MIN(ROUND(AI131*(1+Order!$H$11/12),2)-AG132,E132-(G132+J132+M132+P132+S132+V132+Y132+AB132+AE132)))</f>
        <v/>
      </c>
      <c r="AI132" s="4">
        <f>MAX(0,ROUND(ROUND(AI131*(1+Order!$H$11/12),2)-AG132-AH132,2))</f>
        <v/>
      </c>
    </row>
    <row r="133">
      <c r="A133" t="n">
        <v>130</v>
      </c>
      <c r="B133" s="16">
        <f>EDATE('Start here'!$B$7,A133-1)</f>
        <v/>
      </c>
      <c r="C133" s="4">
        <f>H133+K133+N133+Q133+T133+W133+Z133+AC133+AF133+AI133</f>
        <v/>
      </c>
      <c r="D133" s="4">
        <f>ROUND(H132*Order!$H$2/12,2)+ROUND(K132*Order!$H$3/12,2)+ROUND(N132*Order!$H$4/12,2)+ROUND(Q132*Order!$H$5/12,2)+ROUND(T132*Order!$H$6/12,2)+ROUND(W132*Order!$H$7/12,2)+ROUND(Z132*Order!$H$8/12,2)+ROUND(AC132*Order!$H$9/12,2)+ROUND(AF132*Order!$H$10/12,2)+ROUND(AI132*Order!$H$11/12,2)</f>
        <v/>
      </c>
      <c r="E133" s="4">
        <f>MAX(0,'Start here'!$B$6-(F133+I133+L133+O133+R133+U133+X133+AA133+AD133+AG133))</f>
        <v/>
      </c>
      <c r="F133" s="4">
        <f>MIN(Order!$I$2,ROUND(H132*(1+Order!$H$2/12),2))</f>
        <v/>
      </c>
      <c r="G133" s="4">
        <f>MAX(0,MIN(ROUND(H132*(1+Order!$H$2/12),2)-F133,E133-(0)))</f>
        <v/>
      </c>
      <c r="H133" s="4">
        <f>MAX(0,ROUND(ROUND(H132*(1+Order!$H$2/12),2)-F133-G133,2))</f>
        <v/>
      </c>
      <c r="I133" s="4">
        <f>MIN(Order!$I$3,ROUND(K132*(1+Order!$H$3/12),2))</f>
        <v/>
      </c>
      <c r="J133" s="4">
        <f>MAX(0,MIN(ROUND(K132*(1+Order!$H$3/12),2)-I133,E133-(G133)))</f>
        <v/>
      </c>
      <c r="K133" s="4">
        <f>MAX(0,ROUND(ROUND(K132*(1+Order!$H$3/12),2)-I133-J133,2))</f>
        <v/>
      </c>
      <c r="L133" s="4">
        <f>MIN(Order!$I$4,ROUND(N132*(1+Order!$H$4/12),2))</f>
        <v/>
      </c>
      <c r="M133" s="4">
        <f>MAX(0,MIN(ROUND(N132*(1+Order!$H$4/12),2)-L133,E133-(G133+J133)))</f>
        <v/>
      </c>
      <c r="N133" s="4">
        <f>MAX(0,ROUND(ROUND(N132*(1+Order!$H$4/12),2)-L133-M133,2))</f>
        <v/>
      </c>
      <c r="O133" s="4">
        <f>MIN(Order!$I$5,ROUND(Q132*(1+Order!$H$5/12),2))</f>
        <v/>
      </c>
      <c r="P133" s="4">
        <f>MAX(0,MIN(ROUND(Q132*(1+Order!$H$5/12),2)-O133,E133-(G133+J133+M133)))</f>
        <v/>
      </c>
      <c r="Q133" s="4">
        <f>MAX(0,ROUND(ROUND(Q132*(1+Order!$H$5/12),2)-O133-P133,2))</f>
        <v/>
      </c>
      <c r="R133" s="4">
        <f>MIN(Order!$I$6,ROUND(T132*(1+Order!$H$6/12),2))</f>
        <v/>
      </c>
      <c r="S133" s="4">
        <f>MAX(0,MIN(ROUND(T132*(1+Order!$H$6/12),2)-R133,E133-(G133+J133+M133+P133)))</f>
        <v/>
      </c>
      <c r="T133" s="4">
        <f>MAX(0,ROUND(ROUND(T132*(1+Order!$H$6/12),2)-R133-S133,2))</f>
        <v/>
      </c>
      <c r="U133" s="4">
        <f>MIN(Order!$I$7,ROUND(W132*(1+Order!$H$7/12),2))</f>
        <v/>
      </c>
      <c r="V133" s="4">
        <f>MAX(0,MIN(ROUND(W132*(1+Order!$H$7/12),2)-U133,E133-(G133+J133+M133+P133+S133)))</f>
        <v/>
      </c>
      <c r="W133" s="4">
        <f>MAX(0,ROUND(ROUND(W132*(1+Order!$H$7/12),2)-U133-V133,2))</f>
        <v/>
      </c>
      <c r="X133" s="4">
        <f>MIN(Order!$I$8,ROUND(Z132*(1+Order!$H$8/12),2))</f>
        <v/>
      </c>
      <c r="Y133" s="4">
        <f>MAX(0,MIN(ROUND(Z132*(1+Order!$H$8/12),2)-X133,E133-(G133+J133+M133+P133+S133+V133)))</f>
        <v/>
      </c>
      <c r="Z133" s="4">
        <f>MAX(0,ROUND(ROUND(Z132*(1+Order!$H$8/12),2)-X133-Y133,2))</f>
        <v/>
      </c>
      <c r="AA133" s="4">
        <f>MIN(Order!$I$9,ROUND(AC132*(1+Order!$H$9/12),2))</f>
        <v/>
      </c>
      <c r="AB133" s="4">
        <f>MAX(0,MIN(ROUND(AC132*(1+Order!$H$9/12),2)-AA133,E133-(G133+J133+M133+P133+S133+V133+Y133)))</f>
        <v/>
      </c>
      <c r="AC133" s="4">
        <f>MAX(0,ROUND(ROUND(AC132*(1+Order!$H$9/12),2)-AA133-AB133,2))</f>
        <v/>
      </c>
      <c r="AD133" s="4">
        <f>MIN(Order!$I$10,ROUND(AF132*(1+Order!$H$10/12),2))</f>
        <v/>
      </c>
      <c r="AE133" s="4">
        <f>MAX(0,MIN(ROUND(AF132*(1+Order!$H$10/12),2)-AD133,E133-(G133+J133+M133+P133+S133+V133+Y133+AB133)))</f>
        <v/>
      </c>
      <c r="AF133" s="4">
        <f>MAX(0,ROUND(ROUND(AF132*(1+Order!$H$10/12),2)-AD133-AE133,2))</f>
        <v/>
      </c>
      <c r="AG133" s="4">
        <f>MIN(Order!$I$11,ROUND(AI132*(1+Order!$H$11/12),2))</f>
        <v/>
      </c>
      <c r="AH133" s="4">
        <f>MAX(0,MIN(ROUND(AI132*(1+Order!$H$11/12),2)-AG133,E133-(G133+J133+M133+P133+S133+V133+Y133+AB133+AE133)))</f>
        <v/>
      </c>
      <c r="AI133" s="4">
        <f>MAX(0,ROUND(ROUND(AI132*(1+Order!$H$11/12),2)-AG133-AH133,2))</f>
        <v/>
      </c>
    </row>
    <row r="134">
      <c r="A134" t="n">
        <v>131</v>
      </c>
      <c r="B134" s="16">
        <f>EDATE('Start here'!$B$7,A134-1)</f>
        <v/>
      </c>
      <c r="C134" s="4">
        <f>H134+K134+N134+Q134+T134+W134+Z134+AC134+AF134+AI134</f>
        <v/>
      </c>
      <c r="D134" s="4">
        <f>ROUND(H133*Order!$H$2/12,2)+ROUND(K133*Order!$H$3/12,2)+ROUND(N133*Order!$H$4/12,2)+ROUND(Q133*Order!$H$5/12,2)+ROUND(T133*Order!$H$6/12,2)+ROUND(W133*Order!$H$7/12,2)+ROUND(Z133*Order!$H$8/12,2)+ROUND(AC133*Order!$H$9/12,2)+ROUND(AF133*Order!$H$10/12,2)+ROUND(AI133*Order!$H$11/12,2)</f>
        <v/>
      </c>
      <c r="E134" s="4">
        <f>MAX(0,'Start here'!$B$6-(F134+I134+L134+O134+R134+U134+X134+AA134+AD134+AG134))</f>
        <v/>
      </c>
      <c r="F134" s="4">
        <f>MIN(Order!$I$2,ROUND(H133*(1+Order!$H$2/12),2))</f>
        <v/>
      </c>
      <c r="G134" s="4">
        <f>MAX(0,MIN(ROUND(H133*(1+Order!$H$2/12),2)-F134,E134-(0)))</f>
        <v/>
      </c>
      <c r="H134" s="4">
        <f>MAX(0,ROUND(ROUND(H133*(1+Order!$H$2/12),2)-F134-G134,2))</f>
        <v/>
      </c>
      <c r="I134" s="4">
        <f>MIN(Order!$I$3,ROUND(K133*(1+Order!$H$3/12),2))</f>
        <v/>
      </c>
      <c r="J134" s="4">
        <f>MAX(0,MIN(ROUND(K133*(1+Order!$H$3/12),2)-I134,E134-(G134)))</f>
        <v/>
      </c>
      <c r="K134" s="4">
        <f>MAX(0,ROUND(ROUND(K133*(1+Order!$H$3/12),2)-I134-J134,2))</f>
        <v/>
      </c>
      <c r="L134" s="4">
        <f>MIN(Order!$I$4,ROUND(N133*(1+Order!$H$4/12),2))</f>
        <v/>
      </c>
      <c r="M134" s="4">
        <f>MAX(0,MIN(ROUND(N133*(1+Order!$H$4/12),2)-L134,E134-(G134+J134)))</f>
        <v/>
      </c>
      <c r="N134" s="4">
        <f>MAX(0,ROUND(ROUND(N133*(1+Order!$H$4/12),2)-L134-M134,2))</f>
        <v/>
      </c>
      <c r="O134" s="4">
        <f>MIN(Order!$I$5,ROUND(Q133*(1+Order!$H$5/12),2))</f>
        <v/>
      </c>
      <c r="P134" s="4">
        <f>MAX(0,MIN(ROUND(Q133*(1+Order!$H$5/12),2)-O134,E134-(G134+J134+M134)))</f>
        <v/>
      </c>
      <c r="Q134" s="4">
        <f>MAX(0,ROUND(ROUND(Q133*(1+Order!$H$5/12),2)-O134-P134,2))</f>
        <v/>
      </c>
      <c r="R134" s="4">
        <f>MIN(Order!$I$6,ROUND(T133*(1+Order!$H$6/12),2))</f>
        <v/>
      </c>
      <c r="S134" s="4">
        <f>MAX(0,MIN(ROUND(T133*(1+Order!$H$6/12),2)-R134,E134-(G134+J134+M134+P134)))</f>
        <v/>
      </c>
      <c r="T134" s="4">
        <f>MAX(0,ROUND(ROUND(T133*(1+Order!$H$6/12),2)-R134-S134,2))</f>
        <v/>
      </c>
      <c r="U134" s="4">
        <f>MIN(Order!$I$7,ROUND(W133*(1+Order!$H$7/12),2))</f>
        <v/>
      </c>
      <c r="V134" s="4">
        <f>MAX(0,MIN(ROUND(W133*(1+Order!$H$7/12),2)-U134,E134-(G134+J134+M134+P134+S134)))</f>
        <v/>
      </c>
      <c r="W134" s="4">
        <f>MAX(0,ROUND(ROUND(W133*(1+Order!$H$7/12),2)-U134-V134,2))</f>
        <v/>
      </c>
      <c r="X134" s="4">
        <f>MIN(Order!$I$8,ROUND(Z133*(1+Order!$H$8/12),2))</f>
        <v/>
      </c>
      <c r="Y134" s="4">
        <f>MAX(0,MIN(ROUND(Z133*(1+Order!$H$8/12),2)-X134,E134-(G134+J134+M134+P134+S134+V134)))</f>
        <v/>
      </c>
      <c r="Z134" s="4">
        <f>MAX(0,ROUND(ROUND(Z133*(1+Order!$H$8/12),2)-X134-Y134,2))</f>
        <v/>
      </c>
      <c r="AA134" s="4">
        <f>MIN(Order!$I$9,ROUND(AC133*(1+Order!$H$9/12),2))</f>
        <v/>
      </c>
      <c r="AB134" s="4">
        <f>MAX(0,MIN(ROUND(AC133*(1+Order!$H$9/12),2)-AA134,E134-(G134+J134+M134+P134+S134+V134+Y134)))</f>
        <v/>
      </c>
      <c r="AC134" s="4">
        <f>MAX(0,ROUND(ROUND(AC133*(1+Order!$H$9/12),2)-AA134-AB134,2))</f>
        <v/>
      </c>
      <c r="AD134" s="4">
        <f>MIN(Order!$I$10,ROUND(AF133*(1+Order!$H$10/12),2))</f>
        <v/>
      </c>
      <c r="AE134" s="4">
        <f>MAX(0,MIN(ROUND(AF133*(1+Order!$H$10/12),2)-AD134,E134-(G134+J134+M134+P134+S134+V134+Y134+AB134)))</f>
        <v/>
      </c>
      <c r="AF134" s="4">
        <f>MAX(0,ROUND(ROUND(AF133*(1+Order!$H$10/12),2)-AD134-AE134,2))</f>
        <v/>
      </c>
      <c r="AG134" s="4">
        <f>MIN(Order!$I$11,ROUND(AI133*(1+Order!$H$11/12),2))</f>
        <v/>
      </c>
      <c r="AH134" s="4">
        <f>MAX(0,MIN(ROUND(AI133*(1+Order!$H$11/12),2)-AG134,E134-(G134+J134+M134+P134+S134+V134+Y134+AB134+AE134)))</f>
        <v/>
      </c>
      <c r="AI134" s="4">
        <f>MAX(0,ROUND(ROUND(AI133*(1+Order!$H$11/12),2)-AG134-AH134,2))</f>
        <v/>
      </c>
    </row>
    <row r="135">
      <c r="A135" t="n">
        <v>132</v>
      </c>
      <c r="B135" s="16">
        <f>EDATE('Start here'!$B$7,A135-1)</f>
        <v/>
      </c>
      <c r="C135" s="4">
        <f>H135+K135+N135+Q135+T135+W135+Z135+AC135+AF135+AI135</f>
        <v/>
      </c>
      <c r="D135" s="4">
        <f>ROUND(H134*Order!$H$2/12,2)+ROUND(K134*Order!$H$3/12,2)+ROUND(N134*Order!$H$4/12,2)+ROUND(Q134*Order!$H$5/12,2)+ROUND(T134*Order!$H$6/12,2)+ROUND(W134*Order!$H$7/12,2)+ROUND(Z134*Order!$H$8/12,2)+ROUND(AC134*Order!$H$9/12,2)+ROUND(AF134*Order!$H$10/12,2)+ROUND(AI134*Order!$H$11/12,2)</f>
        <v/>
      </c>
      <c r="E135" s="4">
        <f>MAX(0,'Start here'!$B$6-(F135+I135+L135+O135+R135+U135+X135+AA135+AD135+AG135))</f>
        <v/>
      </c>
      <c r="F135" s="4">
        <f>MIN(Order!$I$2,ROUND(H134*(1+Order!$H$2/12),2))</f>
        <v/>
      </c>
      <c r="G135" s="4">
        <f>MAX(0,MIN(ROUND(H134*(1+Order!$H$2/12),2)-F135,E135-(0)))</f>
        <v/>
      </c>
      <c r="H135" s="4">
        <f>MAX(0,ROUND(ROUND(H134*(1+Order!$H$2/12),2)-F135-G135,2))</f>
        <v/>
      </c>
      <c r="I135" s="4">
        <f>MIN(Order!$I$3,ROUND(K134*(1+Order!$H$3/12),2))</f>
        <v/>
      </c>
      <c r="J135" s="4">
        <f>MAX(0,MIN(ROUND(K134*(1+Order!$H$3/12),2)-I135,E135-(G135)))</f>
        <v/>
      </c>
      <c r="K135" s="4">
        <f>MAX(0,ROUND(ROUND(K134*(1+Order!$H$3/12),2)-I135-J135,2))</f>
        <v/>
      </c>
      <c r="L135" s="4">
        <f>MIN(Order!$I$4,ROUND(N134*(1+Order!$H$4/12),2))</f>
        <v/>
      </c>
      <c r="M135" s="4">
        <f>MAX(0,MIN(ROUND(N134*(1+Order!$H$4/12),2)-L135,E135-(G135+J135)))</f>
        <v/>
      </c>
      <c r="N135" s="4">
        <f>MAX(0,ROUND(ROUND(N134*(1+Order!$H$4/12),2)-L135-M135,2))</f>
        <v/>
      </c>
      <c r="O135" s="4">
        <f>MIN(Order!$I$5,ROUND(Q134*(1+Order!$H$5/12),2))</f>
        <v/>
      </c>
      <c r="P135" s="4">
        <f>MAX(0,MIN(ROUND(Q134*(1+Order!$H$5/12),2)-O135,E135-(G135+J135+M135)))</f>
        <v/>
      </c>
      <c r="Q135" s="4">
        <f>MAX(0,ROUND(ROUND(Q134*(1+Order!$H$5/12),2)-O135-P135,2))</f>
        <v/>
      </c>
      <c r="R135" s="4">
        <f>MIN(Order!$I$6,ROUND(T134*(1+Order!$H$6/12),2))</f>
        <v/>
      </c>
      <c r="S135" s="4">
        <f>MAX(0,MIN(ROUND(T134*(1+Order!$H$6/12),2)-R135,E135-(G135+J135+M135+P135)))</f>
        <v/>
      </c>
      <c r="T135" s="4">
        <f>MAX(0,ROUND(ROUND(T134*(1+Order!$H$6/12),2)-R135-S135,2))</f>
        <v/>
      </c>
      <c r="U135" s="4">
        <f>MIN(Order!$I$7,ROUND(W134*(1+Order!$H$7/12),2))</f>
        <v/>
      </c>
      <c r="V135" s="4">
        <f>MAX(0,MIN(ROUND(W134*(1+Order!$H$7/12),2)-U135,E135-(G135+J135+M135+P135+S135)))</f>
        <v/>
      </c>
      <c r="W135" s="4">
        <f>MAX(0,ROUND(ROUND(W134*(1+Order!$H$7/12),2)-U135-V135,2))</f>
        <v/>
      </c>
      <c r="X135" s="4">
        <f>MIN(Order!$I$8,ROUND(Z134*(1+Order!$H$8/12),2))</f>
        <v/>
      </c>
      <c r="Y135" s="4">
        <f>MAX(0,MIN(ROUND(Z134*(1+Order!$H$8/12),2)-X135,E135-(G135+J135+M135+P135+S135+V135)))</f>
        <v/>
      </c>
      <c r="Z135" s="4">
        <f>MAX(0,ROUND(ROUND(Z134*(1+Order!$H$8/12),2)-X135-Y135,2))</f>
        <v/>
      </c>
      <c r="AA135" s="4">
        <f>MIN(Order!$I$9,ROUND(AC134*(1+Order!$H$9/12),2))</f>
        <v/>
      </c>
      <c r="AB135" s="4">
        <f>MAX(0,MIN(ROUND(AC134*(1+Order!$H$9/12),2)-AA135,E135-(G135+J135+M135+P135+S135+V135+Y135)))</f>
        <v/>
      </c>
      <c r="AC135" s="4">
        <f>MAX(0,ROUND(ROUND(AC134*(1+Order!$H$9/12),2)-AA135-AB135,2))</f>
        <v/>
      </c>
      <c r="AD135" s="4">
        <f>MIN(Order!$I$10,ROUND(AF134*(1+Order!$H$10/12),2))</f>
        <v/>
      </c>
      <c r="AE135" s="4">
        <f>MAX(0,MIN(ROUND(AF134*(1+Order!$H$10/12),2)-AD135,E135-(G135+J135+M135+P135+S135+V135+Y135+AB135)))</f>
        <v/>
      </c>
      <c r="AF135" s="4">
        <f>MAX(0,ROUND(ROUND(AF134*(1+Order!$H$10/12),2)-AD135-AE135,2))</f>
        <v/>
      </c>
      <c r="AG135" s="4">
        <f>MIN(Order!$I$11,ROUND(AI134*(1+Order!$H$11/12),2))</f>
        <v/>
      </c>
      <c r="AH135" s="4">
        <f>MAX(0,MIN(ROUND(AI134*(1+Order!$H$11/12),2)-AG135,E135-(G135+J135+M135+P135+S135+V135+Y135+AB135+AE135)))</f>
        <v/>
      </c>
      <c r="AI135" s="4">
        <f>MAX(0,ROUND(ROUND(AI134*(1+Order!$H$11/12),2)-AG135-AH135,2))</f>
        <v/>
      </c>
    </row>
    <row r="136">
      <c r="A136" t="n">
        <v>133</v>
      </c>
      <c r="B136" s="16">
        <f>EDATE('Start here'!$B$7,A136-1)</f>
        <v/>
      </c>
      <c r="C136" s="4">
        <f>H136+K136+N136+Q136+T136+W136+Z136+AC136+AF136+AI136</f>
        <v/>
      </c>
      <c r="D136" s="4">
        <f>ROUND(H135*Order!$H$2/12,2)+ROUND(K135*Order!$H$3/12,2)+ROUND(N135*Order!$H$4/12,2)+ROUND(Q135*Order!$H$5/12,2)+ROUND(T135*Order!$H$6/12,2)+ROUND(W135*Order!$H$7/12,2)+ROUND(Z135*Order!$H$8/12,2)+ROUND(AC135*Order!$H$9/12,2)+ROUND(AF135*Order!$H$10/12,2)+ROUND(AI135*Order!$H$11/12,2)</f>
        <v/>
      </c>
      <c r="E136" s="4">
        <f>MAX(0,'Start here'!$B$6-(F136+I136+L136+O136+R136+U136+X136+AA136+AD136+AG136))</f>
        <v/>
      </c>
      <c r="F136" s="4">
        <f>MIN(Order!$I$2,ROUND(H135*(1+Order!$H$2/12),2))</f>
        <v/>
      </c>
      <c r="G136" s="4">
        <f>MAX(0,MIN(ROUND(H135*(1+Order!$H$2/12),2)-F136,E136-(0)))</f>
        <v/>
      </c>
      <c r="H136" s="4">
        <f>MAX(0,ROUND(ROUND(H135*(1+Order!$H$2/12),2)-F136-G136,2))</f>
        <v/>
      </c>
      <c r="I136" s="4">
        <f>MIN(Order!$I$3,ROUND(K135*(1+Order!$H$3/12),2))</f>
        <v/>
      </c>
      <c r="J136" s="4">
        <f>MAX(0,MIN(ROUND(K135*(1+Order!$H$3/12),2)-I136,E136-(G136)))</f>
        <v/>
      </c>
      <c r="K136" s="4">
        <f>MAX(0,ROUND(ROUND(K135*(1+Order!$H$3/12),2)-I136-J136,2))</f>
        <v/>
      </c>
      <c r="L136" s="4">
        <f>MIN(Order!$I$4,ROUND(N135*(1+Order!$H$4/12),2))</f>
        <v/>
      </c>
      <c r="M136" s="4">
        <f>MAX(0,MIN(ROUND(N135*(1+Order!$H$4/12),2)-L136,E136-(G136+J136)))</f>
        <v/>
      </c>
      <c r="N136" s="4">
        <f>MAX(0,ROUND(ROUND(N135*(1+Order!$H$4/12),2)-L136-M136,2))</f>
        <v/>
      </c>
      <c r="O136" s="4">
        <f>MIN(Order!$I$5,ROUND(Q135*(1+Order!$H$5/12),2))</f>
        <v/>
      </c>
      <c r="P136" s="4">
        <f>MAX(0,MIN(ROUND(Q135*(1+Order!$H$5/12),2)-O136,E136-(G136+J136+M136)))</f>
        <v/>
      </c>
      <c r="Q136" s="4">
        <f>MAX(0,ROUND(ROUND(Q135*(1+Order!$H$5/12),2)-O136-P136,2))</f>
        <v/>
      </c>
      <c r="R136" s="4">
        <f>MIN(Order!$I$6,ROUND(T135*(1+Order!$H$6/12),2))</f>
        <v/>
      </c>
      <c r="S136" s="4">
        <f>MAX(0,MIN(ROUND(T135*(1+Order!$H$6/12),2)-R136,E136-(G136+J136+M136+P136)))</f>
        <v/>
      </c>
      <c r="T136" s="4">
        <f>MAX(0,ROUND(ROUND(T135*(1+Order!$H$6/12),2)-R136-S136,2))</f>
        <v/>
      </c>
      <c r="U136" s="4">
        <f>MIN(Order!$I$7,ROUND(W135*(1+Order!$H$7/12),2))</f>
        <v/>
      </c>
      <c r="V136" s="4">
        <f>MAX(0,MIN(ROUND(W135*(1+Order!$H$7/12),2)-U136,E136-(G136+J136+M136+P136+S136)))</f>
        <v/>
      </c>
      <c r="W136" s="4">
        <f>MAX(0,ROUND(ROUND(W135*(1+Order!$H$7/12),2)-U136-V136,2))</f>
        <v/>
      </c>
      <c r="X136" s="4">
        <f>MIN(Order!$I$8,ROUND(Z135*(1+Order!$H$8/12),2))</f>
        <v/>
      </c>
      <c r="Y136" s="4">
        <f>MAX(0,MIN(ROUND(Z135*(1+Order!$H$8/12),2)-X136,E136-(G136+J136+M136+P136+S136+V136)))</f>
        <v/>
      </c>
      <c r="Z136" s="4">
        <f>MAX(0,ROUND(ROUND(Z135*(1+Order!$H$8/12),2)-X136-Y136,2))</f>
        <v/>
      </c>
      <c r="AA136" s="4">
        <f>MIN(Order!$I$9,ROUND(AC135*(1+Order!$H$9/12),2))</f>
        <v/>
      </c>
      <c r="AB136" s="4">
        <f>MAX(0,MIN(ROUND(AC135*(1+Order!$H$9/12),2)-AA136,E136-(G136+J136+M136+P136+S136+V136+Y136)))</f>
        <v/>
      </c>
      <c r="AC136" s="4">
        <f>MAX(0,ROUND(ROUND(AC135*(1+Order!$H$9/12),2)-AA136-AB136,2))</f>
        <v/>
      </c>
      <c r="AD136" s="4">
        <f>MIN(Order!$I$10,ROUND(AF135*(1+Order!$H$10/12),2))</f>
        <v/>
      </c>
      <c r="AE136" s="4">
        <f>MAX(0,MIN(ROUND(AF135*(1+Order!$H$10/12),2)-AD136,E136-(G136+J136+M136+P136+S136+V136+Y136+AB136)))</f>
        <v/>
      </c>
      <c r="AF136" s="4">
        <f>MAX(0,ROUND(ROUND(AF135*(1+Order!$H$10/12),2)-AD136-AE136,2))</f>
        <v/>
      </c>
      <c r="AG136" s="4">
        <f>MIN(Order!$I$11,ROUND(AI135*(1+Order!$H$11/12),2))</f>
        <v/>
      </c>
      <c r="AH136" s="4">
        <f>MAX(0,MIN(ROUND(AI135*(1+Order!$H$11/12),2)-AG136,E136-(G136+J136+M136+P136+S136+V136+Y136+AB136+AE136)))</f>
        <v/>
      </c>
      <c r="AI136" s="4">
        <f>MAX(0,ROUND(ROUND(AI135*(1+Order!$H$11/12),2)-AG136-AH136,2))</f>
        <v/>
      </c>
    </row>
    <row r="137">
      <c r="A137" t="n">
        <v>134</v>
      </c>
      <c r="B137" s="16">
        <f>EDATE('Start here'!$B$7,A137-1)</f>
        <v/>
      </c>
      <c r="C137" s="4">
        <f>H137+K137+N137+Q137+T137+W137+Z137+AC137+AF137+AI137</f>
        <v/>
      </c>
      <c r="D137" s="4">
        <f>ROUND(H136*Order!$H$2/12,2)+ROUND(K136*Order!$H$3/12,2)+ROUND(N136*Order!$H$4/12,2)+ROUND(Q136*Order!$H$5/12,2)+ROUND(T136*Order!$H$6/12,2)+ROUND(W136*Order!$H$7/12,2)+ROUND(Z136*Order!$H$8/12,2)+ROUND(AC136*Order!$H$9/12,2)+ROUND(AF136*Order!$H$10/12,2)+ROUND(AI136*Order!$H$11/12,2)</f>
        <v/>
      </c>
      <c r="E137" s="4">
        <f>MAX(0,'Start here'!$B$6-(F137+I137+L137+O137+R137+U137+X137+AA137+AD137+AG137))</f>
        <v/>
      </c>
      <c r="F137" s="4">
        <f>MIN(Order!$I$2,ROUND(H136*(1+Order!$H$2/12),2))</f>
        <v/>
      </c>
      <c r="G137" s="4">
        <f>MAX(0,MIN(ROUND(H136*(1+Order!$H$2/12),2)-F137,E137-(0)))</f>
        <v/>
      </c>
      <c r="H137" s="4">
        <f>MAX(0,ROUND(ROUND(H136*(1+Order!$H$2/12),2)-F137-G137,2))</f>
        <v/>
      </c>
      <c r="I137" s="4">
        <f>MIN(Order!$I$3,ROUND(K136*(1+Order!$H$3/12),2))</f>
        <v/>
      </c>
      <c r="J137" s="4">
        <f>MAX(0,MIN(ROUND(K136*(1+Order!$H$3/12),2)-I137,E137-(G137)))</f>
        <v/>
      </c>
      <c r="K137" s="4">
        <f>MAX(0,ROUND(ROUND(K136*(1+Order!$H$3/12),2)-I137-J137,2))</f>
        <v/>
      </c>
      <c r="L137" s="4">
        <f>MIN(Order!$I$4,ROUND(N136*(1+Order!$H$4/12),2))</f>
        <v/>
      </c>
      <c r="M137" s="4">
        <f>MAX(0,MIN(ROUND(N136*(1+Order!$H$4/12),2)-L137,E137-(G137+J137)))</f>
        <v/>
      </c>
      <c r="N137" s="4">
        <f>MAX(0,ROUND(ROUND(N136*(1+Order!$H$4/12),2)-L137-M137,2))</f>
        <v/>
      </c>
      <c r="O137" s="4">
        <f>MIN(Order!$I$5,ROUND(Q136*(1+Order!$H$5/12),2))</f>
        <v/>
      </c>
      <c r="P137" s="4">
        <f>MAX(0,MIN(ROUND(Q136*(1+Order!$H$5/12),2)-O137,E137-(G137+J137+M137)))</f>
        <v/>
      </c>
      <c r="Q137" s="4">
        <f>MAX(0,ROUND(ROUND(Q136*(1+Order!$H$5/12),2)-O137-P137,2))</f>
        <v/>
      </c>
      <c r="R137" s="4">
        <f>MIN(Order!$I$6,ROUND(T136*(1+Order!$H$6/12),2))</f>
        <v/>
      </c>
      <c r="S137" s="4">
        <f>MAX(0,MIN(ROUND(T136*(1+Order!$H$6/12),2)-R137,E137-(G137+J137+M137+P137)))</f>
        <v/>
      </c>
      <c r="T137" s="4">
        <f>MAX(0,ROUND(ROUND(T136*(1+Order!$H$6/12),2)-R137-S137,2))</f>
        <v/>
      </c>
      <c r="U137" s="4">
        <f>MIN(Order!$I$7,ROUND(W136*(1+Order!$H$7/12),2))</f>
        <v/>
      </c>
      <c r="V137" s="4">
        <f>MAX(0,MIN(ROUND(W136*(1+Order!$H$7/12),2)-U137,E137-(G137+J137+M137+P137+S137)))</f>
        <v/>
      </c>
      <c r="W137" s="4">
        <f>MAX(0,ROUND(ROUND(W136*(1+Order!$H$7/12),2)-U137-V137,2))</f>
        <v/>
      </c>
      <c r="X137" s="4">
        <f>MIN(Order!$I$8,ROUND(Z136*(1+Order!$H$8/12),2))</f>
        <v/>
      </c>
      <c r="Y137" s="4">
        <f>MAX(0,MIN(ROUND(Z136*(1+Order!$H$8/12),2)-X137,E137-(G137+J137+M137+P137+S137+V137)))</f>
        <v/>
      </c>
      <c r="Z137" s="4">
        <f>MAX(0,ROUND(ROUND(Z136*(1+Order!$H$8/12),2)-X137-Y137,2))</f>
        <v/>
      </c>
      <c r="AA137" s="4">
        <f>MIN(Order!$I$9,ROUND(AC136*(1+Order!$H$9/12),2))</f>
        <v/>
      </c>
      <c r="AB137" s="4">
        <f>MAX(0,MIN(ROUND(AC136*(1+Order!$H$9/12),2)-AA137,E137-(G137+J137+M137+P137+S137+V137+Y137)))</f>
        <v/>
      </c>
      <c r="AC137" s="4">
        <f>MAX(0,ROUND(ROUND(AC136*(1+Order!$H$9/12),2)-AA137-AB137,2))</f>
        <v/>
      </c>
      <c r="AD137" s="4">
        <f>MIN(Order!$I$10,ROUND(AF136*(1+Order!$H$10/12),2))</f>
        <v/>
      </c>
      <c r="AE137" s="4">
        <f>MAX(0,MIN(ROUND(AF136*(1+Order!$H$10/12),2)-AD137,E137-(G137+J137+M137+P137+S137+V137+Y137+AB137)))</f>
        <v/>
      </c>
      <c r="AF137" s="4">
        <f>MAX(0,ROUND(ROUND(AF136*(1+Order!$H$10/12),2)-AD137-AE137,2))</f>
        <v/>
      </c>
      <c r="AG137" s="4">
        <f>MIN(Order!$I$11,ROUND(AI136*(1+Order!$H$11/12),2))</f>
        <v/>
      </c>
      <c r="AH137" s="4">
        <f>MAX(0,MIN(ROUND(AI136*(1+Order!$H$11/12),2)-AG137,E137-(G137+J137+M137+P137+S137+V137+Y137+AB137+AE137)))</f>
        <v/>
      </c>
      <c r="AI137" s="4">
        <f>MAX(0,ROUND(ROUND(AI136*(1+Order!$H$11/12),2)-AG137-AH137,2))</f>
        <v/>
      </c>
    </row>
    <row r="138">
      <c r="A138" t="n">
        <v>135</v>
      </c>
      <c r="B138" s="16">
        <f>EDATE('Start here'!$B$7,A138-1)</f>
        <v/>
      </c>
      <c r="C138" s="4">
        <f>H138+K138+N138+Q138+T138+W138+Z138+AC138+AF138+AI138</f>
        <v/>
      </c>
      <c r="D138" s="4">
        <f>ROUND(H137*Order!$H$2/12,2)+ROUND(K137*Order!$H$3/12,2)+ROUND(N137*Order!$H$4/12,2)+ROUND(Q137*Order!$H$5/12,2)+ROUND(T137*Order!$H$6/12,2)+ROUND(W137*Order!$H$7/12,2)+ROUND(Z137*Order!$H$8/12,2)+ROUND(AC137*Order!$H$9/12,2)+ROUND(AF137*Order!$H$10/12,2)+ROUND(AI137*Order!$H$11/12,2)</f>
        <v/>
      </c>
      <c r="E138" s="4">
        <f>MAX(0,'Start here'!$B$6-(F138+I138+L138+O138+R138+U138+X138+AA138+AD138+AG138))</f>
        <v/>
      </c>
      <c r="F138" s="4">
        <f>MIN(Order!$I$2,ROUND(H137*(1+Order!$H$2/12),2))</f>
        <v/>
      </c>
      <c r="G138" s="4">
        <f>MAX(0,MIN(ROUND(H137*(1+Order!$H$2/12),2)-F138,E138-(0)))</f>
        <v/>
      </c>
      <c r="H138" s="4">
        <f>MAX(0,ROUND(ROUND(H137*(1+Order!$H$2/12),2)-F138-G138,2))</f>
        <v/>
      </c>
      <c r="I138" s="4">
        <f>MIN(Order!$I$3,ROUND(K137*(1+Order!$H$3/12),2))</f>
        <v/>
      </c>
      <c r="J138" s="4">
        <f>MAX(0,MIN(ROUND(K137*(1+Order!$H$3/12),2)-I138,E138-(G138)))</f>
        <v/>
      </c>
      <c r="K138" s="4">
        <f>MAX(0,ROUND(ROUND(K137*(1+Order!$H$3/12),2)-I138-J138,2))</f>
        <v/>
      </c>
      <c r="L138" s="4">
        <f>MIN(Order!$I$4,ROUND(N137*(1+Order!$H$4/12),2))</f>
        <v/>
      </c>
      <c r="M138" s="4">
        <f>MAX(0,MIN(ROUND(N137*(1+Order!$H$4/12),2)-L138,E138-(G138+J138)))</f>
        <v/>
      </c>
      <c r="N138" s="4">
        <f>MAX(0,ROUND(ROUND(N137*(1+Order!$H$4/12),2)-L138-M138,2))</f>
        <v/>
      </c>
      <c r="O138" s="4">
        <f>MIN(Order!$I$5,ROUND(Q137*(1+Order!$H$5/12),2))</f>
        <v/>
      </c>
      <c r="P138" s="4">
        <f>MAX(0,MIN(ROUND(Q137*(1+Order!$H$5/12),2)-O138,E138-(G138+J138+M138)))</f>
        <v/>
      </c>
      <c r="Q138" s="4">
        <f>MAX(0,ROUND(ROUND(Q137*(1+Order!$H$5/12),2)-O138-P138,2))</f>
        <v/>
      </c>
      <c r="R138" s="4">
        <f>MIN(Order!$I$6,ROUND(T137*(1+Order!$H$6/12),2))</f>
        <v/>
      </c>
      <c r="S138" s="4">
        <f>MAX(0,MIN(ROUND(T137*(1+Order!$H$6/12),2)-R138,E138-(G138+J138+M138+P138)))</f>
        <v/>
      </c>
      <c r="T138" s="4">
        <f>MAX(0,ROUND(ROUND(T137*(1+Order!$H$6/12),2)-R138-S138,2))</f>
        <v/>
      </c>
      <c r="U138" s="4">
        <f>MIN(Order!$I$7,ROUND(W137*(1+Order!$H$7/12),2))</f>
        <v/>
      </c>
      <c r="V138" s="4">
        <f>MAX(0,MIN(ROUND(W137*(1+Order!$H$7/12),2)-U138,E138-(G138+J138+M138+P138+S138)))</f>
        <v/>
      </c>
      <c r="W138" s="4">
        <f>MAX(0,ROUND(ROUND(W137*(1+Order!$H$7/12),2)-U138-V138,2))</f>
        <v/>
      </c>
      <c r="X138" s="4">
        <f>MIN(Order!$I$8,ROUND(Z137*(1+Order!$H$8/12),2))</f>
        <v/>
      </c>
      <c r="Y138" s="4">
        <f>MAX(0,MIN(ROUND(Z137*(1+Order!$H$8/12),2)-X138,E138-(G138+J138+M138+P138+S138+V138)))</f>
        <v/>
      </c>
      <c r="Z138" s="4">
        <f>MAX(0,ROUND(ROUND(Z137*(1+Order!$H$8/12),2)-X138-Y138,2))</f>
        <v/>
      </c>
      <c r="AA138" s="4">
        <f>MIN(Order!$I$9,ROUND(AC137*(1+Order!$H$9/12),2))</f>
        <v/>
      </c>
      <c r="AB138" s="4">
        <f>MAX(0,MIN(ROUND(AC137*(1+Order!$H$9/12),2)-AA138,E138-(G138+J138+M138+P138+S138+V138+Y138)))</f>
        <v/>
      </c>
      <c r="AC138" s="4">
        <f>MAX(0,ROUND(ROUND(AC137*(1+Order!$H$9/12),2)-AA138-AB138,2))</f>
        <v/>
      </c>
      <c r="AD138" s="4">
        <f>MIN(Order!$I$10,ROUND(AF137*(1+Order!$H$10/12),2))</f>
        <v/>
      </c>
      <c r="AE138" s="4">
        <f>MAX(0,MIN(ROUND(AF137*(1+Order!$H$10/12),2)-AD138,E138-(G138+J138+M138+P138+S138+V138+Y138+AB138)))</f>
        <v/>
      </c>
      <c r="AF138" s="4">
        <f>MAX(0,ROUND(ROUND(AF137*(1+Order!$H$10/12),2)-AD138-AE138,2))</f>
        <v/>
      </c>
      <c r="AG138" s="4">
        <f>MIN(Order!$I$11,ROUND(AI137*(1+Order!$H$11/12),2))</f>
        <v/>
      </c>
      <c r="AH138" s="4">
        <f>MAX(0,MIN(ROUND(AI137*(1+Order!$H$11/12),2)-AG138,E138-(G138+J138+M138+P138+S138+V138+Y138+AB138+AE138)))</f>
        <v/>
      </c>
      <c r="AI138" s="4">
        <f>MAX(0,ROUND(ROUND(AI137*(1+Order!$H$11/12),2)-AG138-AH138,2))</f>
        <v/>
      </c>
    </row>
    <row r="139">
      <c r="A139" t="n">
        <v>136</v>
      </c>
      <c r="B139" s="16">
        <f>EDATE('Start here'!$B$7,A139-1)</f>
        <v/>
      </c>
      <c r="C139" s="4">
        <f>H139+K139+N139+Q139+T139+W139+Z139+AC139+AF139+AI139</f>
        <v/>
      </c>
      <c r="D139" s="4">
        <f>ROUND(H138*Order!$H$2/12,2)+ROUND(K138*Order!$H$3/12,2)+ROUND(N138*Order!$H$4/12,2)+ROUND(Q138*Order!$H$5/12,2)+ROUND(T138*Order!$H$6/12,2)+ROUND(W138*Order!$H$7/12,2)+ROUND(Z138*Order!$H$8/12,2)+ROUND(AC138*Order!$H$9/12,2)+ROUND(AF138*Order!$H$10/12,2)+ROUND(AI138*Order!$H$11/12,2)</f>
        <v/>
      </c>
      <c r="E139" s="4">
        <f>MAX(0,'Start here'!$B$6-(F139+I139+L139+O139+R139+U139+X139+AA139+AD139+AG139))</f>
        <v/>
      </c>
      <c r="F139" s="4">
        <f>MIN(Order!$I$2,ROUND(H138*(1+Order!$H$2/12),2))</f>
        <v/>
      </c>
      <c r="G139" s="4">
        <f>MAX(0,MIN(ROUND(H138*(1+Order!$H$2/12),2)-F139,E139-(0)))</f>
        <v/>
      </c>
      <c r="H139" s="4">
        <f>MAX(0,ROUND(ROUND(H138*(1+Order!$H$2/12),2)-F139-G139,2))</f>
        <v/>
      </c>
      <c r="I139" s="4">
        <f>MIN(Order!$I$3,ROUND(K138*(1+Order!$H$3/12),2))</f>
        <v/>
      </c>
      <c r="J139" s="4">
        <f>MAX(0,MIN(ROUND(K138*(1+Order!$H$3/12),2)-I139,E139-(G139)))</f>
        <v/>
      </c>
      <c r="K139" s="4">
        <f>MAX(0,ROUND(ROUND(K138*(1+Order!$H$3/12),2)-I139-J139,2))</f>
        <v/>
      </c>
      <c r="L139" s="4">
        <f>MIN(Order!$I$4,ROUND(N138*(1+Order!$H$4/12),2))</f>
        <v/>
      </c>
      <c r="M139" s="4">
        <f>MAX(0,MIN(ROUND(N138*(1+Order!$H$4/12),2)-L139,E139-(G139+J139)))</f>
        <v/>
      </c>
      <c r="N139" s="4">
        <f>MAX(0,ROUND(ROUND(N138*(1+Order!$H$4/12),2)-L139-M139,2))</f>
        <v/>
      </c>
      <c r="O139" s="4">
        <f>MIN(Order!$I$5,ROUND(Q138*(1+Order!$H$5/12),2))</f>
        <v/>
      </c>
      <c r="P139" s="4">
        <f>MAX(0,MIN(ROUND(Q138*(1+Order!$H$5/12),2)-O139,E139-(G139+J139+M139)))</f>
        <v/>
      </c>
      <c r="Q139" s="4">
        <f>MAX(0,ROUND(ROUND(Q138*(1+Order!$H$5/12),2)-O139-P139,2))</f>
        <v/>
      </c>
      <c r="R139" s="4">
        <f>MIN(Order!$I$6,ROUND(T138*(1+Order!$H$6/12),2))</f>
        <v/>
      </c>
      <c r="S139" s="4">
        <f>MAX(0,MIN(ROUND(T138*(1+Order!$H$6/12),2)-R139,E139-(G139+J139+M139+P139)))</f>
        <v/>
      </c>
      <c r="T139" s="4">
        <f>MAX(0,ROUND(ROUND(T138*(1+Order!$H$6/12),2)-R139-S139,2))</f>
        <v/>
      </c>
      <c r="U139" s="4">
        <f>MIN(Order!$I$7,ROUND(W138*(1+Order!$H$7/12),2))</f>
        <v/>
      </c>
      <c r="V139" s="4">
        <f>MAX(0,MIN(ROUND(W138*(1+Order!$H$7/12),2)-U139,E139-(G139+J139+M139+P139+S139)))</f>
        <v/>
      </c>
      <c r="W139" s="4">
        <f>MAX(0,ROUND(ROUND(W138*(1+Order!$H$7/12),2)-U139-V139,2))</f>
        <v/>
      </c>
      <c r="X139" s="4">
        <f>MIN(Order!$I$8,ROUND(Z138*(1+Order!$H$8/12),2))</f>
        <v/>
      </c>
      <c r="Y139" s="4">
        <f>MAX(0,MIN(ROUND(Z138*(1+Order!$H$8/12),2)-X139,E139-(G139+J139+M139+P139+S139+V139)))</f>
        <v/>
      </c>
      <c r="Z139" s="4">
        <f>MAX(0,ROUND(ROUND(Z138*(1+Order!$H$8/12),2)-X139-Y139,2))</f>
        <v/>
      </c>
      <c r="AA139" s="4">
        <f>MIN(Order!$I$9,ROUND(AC138*(1+Order!$H$9/12),2))</f>
        <v/>
      </c>
      <c r="AB139" s="4">
        <f>MAX(0,MIN(ROUND(AC138*(1+Order!$H$9/12),2)-AA139,E139-(G139+J139+M139+P139+S139+V139+Y139)))</f>
        <v/>
      </c>
      <c r="AC139" s="4">
        <f>MAX(0,ROUND(ROUND(AC138*(1+Order!$H$9/12),2)-AA139-AB139,2))</f>
        <v/>
      </c>
      <c r="AD139" s="4">
        <f>MIN(Order!$I$10,ROUND(AF138*(1+Order!$H$10/12),2))</f>
        <v/>
      </c>
      <c r="AE139" s="4">
        <f>MAX(0,MIN(ROUND(AF138*(1+Order!$H$10/12),2)-AD139,E139-(G139+J139+M139+P139+S139+V139+Y139+AB139)))</f>
        <v/>
      </c>
      <c r="AF139" s="4">
        <f>MAX(0,ROUND(ROUND(AF138*(1+Order!$H$10/12),2)-AD139-AE139,2))</f>
        <v/>
      </c>
      <c r="AG139" s="4">
        <f>MIN(Order!$I$11,ROUND(AI138*(1+Order!$H$11/12),2))</f>
        <v/>
      </c>
      <c r="AH139" s="4">
        <f>MAX(0,MIN(ROUND(AI138*(1+Order!$H$11/12),2)-AG139,E139-(G139+J139+M139+P139+S139+V139+Y139+AB139+AE139)))</f>
        <v/>
      </c>
      <c r="AI139" s="4">
        <f>MAX(0,ROUND(ROUND(AI138*(1+Order!$H$11/12),2)-AG139-AH139,2))</f>
        <v/>
      </c>
    </row>
    <row r="140">
      <c r="A140" t="n">
        <v>137</v>
      </c>
      <c r="B140" s="16">
        <f>EDATE('Start here'!$B$7,A140-1)</f>
        <v/>
      </c>
      <c r="C140" s="4">
        <f>H140+K140+N140+Q140+T140+W140+Z140+AC140+AF140+AI140</f>
        <v/>
      </c>
      <c r="D140" s="4">
        <f>ROUND(H139*Order!$H$2/12,2)+ROUND(K139*Order!$H$3/12,2)+ROUND(N139*Order!$H$4/12,2)+ROUND(Q139*Order!$H$5/12,2)+ROUND(T139*Order!$H$6/12,2)+ROUND(W139*Order!$H$7/12,2)+ROUND(Z139*Order!$H$8/12,2)+ROUND(AC139*Order!$H$9/12,2)+ROUND(AF139*Order!$H$10/12,2)+ROUND(AI139*Order!$H$11/12,2)</f>
        <v/>
      </c>
      <c r="E140" s="4">
        <f>MAX(0,'Start here'!$B$6-(F140+I140+L140+O140+R140+U140+X140+AA140+AD140+AG140))</f>
        <v/>
      </c>
      <c r="F140" s="4">
        <f>MIN(Order!$I$2,ROUND(H139*(1+Order!$H$2/12),2))</f>
        <v/>
      </c>
      <c r="G140" s="4">
        <f>MAX(0,MIN(ROUND(H139*(1+Order!$H$2/12),2)-F140,E140-(0)))</f>
        <v/>
      </c>
      <c r="H140" s="4">
        <f>MAX(0,ROUND(ROUND(H139*(1+Order!$H$2/12),2)-F140-G140,2))</f>
        <v/>
      </c>
      <c r="I140" s="4">
        <f>MIN(Order!$I$3,ROUND(K139*(1+Order!$H$3/12),2))</f>
        <v/>
      </c>
      <c r="J140" s="4">
        <f>MAX(0,MIN(ROUND(K139*(1+Order!$H$3/12),2)-I140,E140-(G140)))</f>
        <v/>
      </c>
      <c r="K140" s="4">
        <f>MAX(0,ROUND(ROUND(K139*(1+Order!$H$3/12),2)-I140-J140,2))</f>
        <v/>
      </c>
      <c r="L140" s="4">
        <f>MIN(Order!$I$4,ROUND(N139*(1+Order!$H$4/12),2))</f>
        <v/>
      </c>
      <c r="M140" s="4">
        <f>MAX(0,MIN(ROUND(N139*(1+Order!$H$4/12),2)-L140,E140-(G140+J140)))</f>
        <v/>
      </c>
      <c r="N140" s="4">
        <f>MAX(0,ROUND(ROUND(N139*(1+Order!$H$4/12),2)-L140-M140,2))</f>
        <v/>
      </c>
      <c r="O140" s="4">
        <f>MIN(Order!$I$5,ROUND(Q139*(1+Order!$H$5/12),2))</f>
        <v/>
      </c>
      <c r="P140" s="4">
        <f>MAX(0,MIN(ROUND(Q139*(1+Order!$H$5/12),2)-O140,E140-(G140+J140+M140)))</f>
        <v/>
      </c>
      <c r="Q140" s="4">
        <f>MAX(0,ROUND(ROUND(Q139*(1+Order!$H$5/12),2)-O140-P140,2))</f>
        <v/>
      </c>
      <c r="R140" s="4">
        <f>MIN(Order!$I$6,ROUND(T139*(1+Order!$H$6/12),2))</f>
        <v/>
      </c>
      <c r="S140" s="4">
        <f>MAX(0,MIN(ROUND(T139*(1+Order!$H$6/12),2)-R140,E140-(G140+J140+M140+P140)))</f>
        <v/>
      </c>
      <c r="T140" s="4">
        <f>MAX(0,ROUND(ROUND(T139*(1+Order!$H$6/12),2)-R140-S140,2))</f>
        <v/>
      </c>
      <c r="U140" s="4">
        <f>MIN(Order!$I$7,ROUND(W139*(1+Order!$H$7/12),2))</f>
        <v/>
      </c>
      <c r="V140" s="4">
        <f>MAX(0,MIN(ROUND(W139*(1+Order!$H$7/12),2)-U140,E140-(G140+J140+M140+P140+S140)))</f>
        <v/>
      </c>
      <c r="W140" s="4">
        <f>MAX(0,ROUND(ROUND(W139*(1+Order!$H$7/12),2)-U140-V140,2))</f>
        <v/>
      </c>
      <c r="X140" s="4">
        <f>MIN(Order!$I$8,ROUND(Z139*(1+Order!$H$8/12),2))</f>
        <v/>
      </c>
      <c r="Y140" s="4">
        <f>MAX(0,MIN(ROUND(Z139*(1+Order!$H$8/12),2)-X140,E140-(G140+J140+M140+P140+S140+V140)))</f>
        <v/>
      </c>
      <c r="Z140" s="4">
        <f>MAX(0,ROUND(ROUND(Z139*(1+Order!$H$8/12),2)-X140-Y140,2))</f>
        <v/>
      </c>
      <c r="AA140" s="4">
        <f>MIN(Order!$I$9,ROUND(AC139*(1+Order!$H$9/12),2))</f>
        <v/>
      </c>
      <c r="AB140" s="4">
        <f>MAX(0,MIN(ROUND(AC139*(1+Order!$H$9/12),2)-AA140,E140-(G140+J140+M140+P140+S140+V140+Y140)))</f>
        <v/>
      </c>
      <c r="AC140" s="4">
        <f>MAX(0,ROUND(ROUND(AC139*(1+Order!$H$9/12),2)-AA140-AB140,2))</f>
        <v/>
      </c>
      <c r="AD140" s="4">
        <f>MIN(Order!$I$10,ROUND(AF139*(1+Order!$H$10/12),2))</f>
        <v/>
      </c>
      <c r="AE140" s="4">
        <f>MAX(0,MIN(ROUND(AF139*(1+Order!$H$10/12),2)-AD140,E140-(G140+J140+M140+P140+S140+V140+Y140+AB140)))</f>
        <v/>
      </c>
      <c r="AF140" s="4">
        <f>MAX(0,ROUND(ROUND(AF139*(1+Order!$H$10/12),2)-AD140-AE140,2))</f>
        <v/>
      </c>
      <c r="AG140" s="4">
        <f>MIN(Order!$I$11,ROUND(AI139*(1+Order!$H$11/12),2))</f>
        <v/>
      </c>
      <c r="AH140" s="4">
        <f>MAX(0,MIN(ROUND(AI139*(1+Order!$H$11/12),2)-AG140,E140-(G140+J140+M140+P140+S140+V140+Y140+AB140+AE140)))</f>
        <v/>
      </c>
      <c r="AI140" s="4">
        <f>MAX(0,ROUND(ROUND(AI139*(1+Order!$H$11/12),2)-AG140-AH140,2))</f>
        <v/>
      </c>
    </row>
    <row r="141">
      <c r="A141" t="n">
        <v>138</v>
      </c>
      <c r="B141" s="16">
        <f>EDATE('Start here'!$B$7,A141-1)</f>
        <v/>
      </c>
      <c r="C141" s="4">
        <f>H141+K141+N141+Q141+T141+W141+Z141+AC141+AF141+AI141</f>
        <v/>
      </c>
      <c r="D141" s="4">
        <f>ROUND(H140*Order!$H$2/12,2)+ROUND(K140*Order!$H$3/12,2)+ROUND(N140*Order!$H$4/12,2)+ROUND(Q140*Order!$H$5/12,2)+ROUND(T140*Order!$H$6/12,2)+ROUND(W140*Order!$H$7/12,2)+ROUND(Z140*Order!$H$8/12,2)+ROUND(AC140*Order!$H$9/12,2)+ROUND(AF140*Order!$H$10/12,2)+ROUND(AI140*Order!$H$11/12,2)</f>
        <v/>
      </c>
      <c r="E141" s="4">
        <f>MAX(0,'Start here'!$B$6-(F141+I141+L141+O141+R141+U141+X141+AA141+AD141+AG141))</f>
        <v/>
      </c>
      <c r="F141" s="4">
        <f>MIN(Order!$I$2,ROUND(H140*(1+Order!$H$2/12),2))</f>
        <v/>
      </c>
      <c r="G141" s="4">
        <f>MAX(0,MIN(ROUND(H140*(1+Order!$H$2/12),2)-F141,E141-(0)))</f>
        <v/>
      </c>
      <c r="H141" s="4">
        <f>MAX(0,ROUND(ROUND(H140*(1+Order!$H$2/12),2)-F141-G141,2))</f>
        <v/>
      </c>
      <c r="I141" s="4">
        <f>MIN(Order!$I$3,ROUND(K140*(1+Order!$H$3/12),2))</f>
        <v/>
      </c>
      <c r="J141" s="4">
        <f>MAX(0,MIN(ROUND(K140*(1+Order!$H$3/12),2)-I141,E141-(G141)))</f>
        <v/>
      </c>
      <c r="K141" s="4">
        <f>MAX(0,ROUND(ROUND(K140*(1+Order!$H$3/12),2)-I141-J141,2))</f>
        <v/>
      </c>
      <c r="L141" s="4">
        <f>MIN(Order!$I$4,ROUND(N140*(1+Order!$H$4/12),2))</f>
        <v/>
      </c>
      <c r="M141" s="4">
        <f>MAX(0,MIN(ROUND(N140*(1+Order!$H$4/12),2)-L141,E141-(G141+J141)))</f>
        <v/>
      </c>
      <c r="N141" s="4">
        <f>MAX(0,ROUND(ROUND(N140*(1+Order!$H$4/12),2)-L141-M141,2))</f>
        <v/>
      </c>
      <c r="O141" s="4">
        <f>MIN(Order!$I$5,ROUND(Q140*(1+Order!$H$5/12),2))</f>
        <v/>
      </c>
      <c r="P141" s="4">
        <f>MAX(0,MIN(ROUND(Q140*(1+Order!$H$5/12),2)-O141,E141-(G141+J141+M141)))</f>
        <v/>
      </c>
      <c r="Q141" s="4">
        <f>MAX(0,ROUND(ROUND(Q140*(1+Order!$H$5/12),2)-O141-P141,2))</f>
        <v/>
      </c>
      <c r="R141" s="4">
        <f>MIN(Order!$I$6,ROUND(T140*(1+Order!$H$6/12),2))</f>
        <v/>
      </c>
      <c r="S141" s="4">
        <f>MAX(0,MIN(ROUND(T140*(1+Order!$H$6/12),2)-R141,E141-(G141+J141+M141+P141)))</f>
        <v/>
      </c>
      <c r="T141" s="4">
        <f>MAX(0,ROUND(ROUND(T140*(1+Order!$H$6/12),2)-R141-S141,2))</f>
        <v/>
      </c>
      <c r="U141" s="4">
        <f>MIN(Order!$I$7,ROUND(W140*(1+Order!$H$7/12),2))</f>
        <v/>
      </c>
      <c r="V141" s="4">
        <f>MAX(0,MIN(ROUND(W140*(1+Order!$H$7/12),2)-U141,E141-(G141+J141+M141+P141+S141)))</f>
        <v/>
      </c>
      <c r="W141" s="4">
        <f>MAX(0,ROUND(ROUND(W140*(1+Order!$H$7/12),2)-U141-V141,2))</f>
        <v/>
      </c>
      <c r="X141" s="4">
        <f>MIN(Order!$I$8,ROUND(Z140*(1+Order!$H$8/12),2))</f>
        <v/>
      </c>
      <c r="Y141" s="4">
        <f>MAX(0,MIN(ROUND(Z140*(1+Order!$H$8/12),2)-X141,E141-(G141+J141+M141+P141+S141+V141)))</f>
        <v/>
      </c>
      <c r="Z141" s="4">
        <f>MAX(0,ROUND(ROUND(Z140*(1+Order!$H$8/12),2)-X141-Y141,2))</f>
        <v/>
      </c>
      <c r="AA141" s="4">
        <f>MIN(Order!$I$9,ROUND(AC140*(1+Order!$H$9/12),2))</f>
        <v/>
      </c>
      <c r="AB141" s="4">
        <f>MAX(0,MIN(ROUND(AC140*(1+Order!$H$9/12),2)-AA141,E141-(G141+J141+M141+P141+S141+V141+Y141)))</f>
        <v/>
      </c>
      <c r="AC141" s="4">
        <f>MAX(0,ROUND(ROUND(AC140*(1+Order!$H$9/12),2)-AA141-AB141,2))</f>
        <v/>
      </c>
      <c r="AD141" s="4">
        <f>MIN(Order!$I$10,ROUND(AF140*(1+Order!$H$10/12),2))</f>
        <v/>
      </c>
      <c r="AE141" s="4">
        <f>MAX(0,MIN(ROUND(AF140*(1+Order!$H$10/12),2)-AD141,E141-(G141+J141+M141+P141+S141+V141+Y141+AB141)))</f>
        <v/>
      </c>
      <c r="AF141" s="4">
        <f>MAX(0,ROUND(ROUND(AF140*(1+Order!$H$10/12),2)-AD141-AE141,2))</f>
        <v/>
      </c>
      <c r="AG141" s="4">
        <f>MIN(Order!$I$11,ROUND(AI140*(1+Order!$H$11/12),2))</f>
        <v/>
      </c>
      <c r="AH141" s="4">
        <f>MAX(0,MIN(ROUND(AI140*(1+Order!$H$11/12),2)-AG141,E141-(G141+J141+M141+P141+S141+V141+Y141+AB141+AE141)))</f>
        <v/>
      </c>
      <c r="AI141" s="4">
        <f>MAX(0,ROUND(ROUND(AI140*(1+Order!$H$11/12),2)-AG141-AH141,2))</f>
        <v/>
      </c>
    </row>
    <row r="142">
      <c r="A142" t="n">
        <v>139</v>
      </c>
      <c r="B142" s="16">
        <f>EDATE('Start here'!$B$7,A142-1)</f>
        <v/>
      </c>
      <c r="C142" s="4">
        <f>H142+K142+N142+Q142+T142+W142+Z142+AC142+AF142+AI142</f>
        <v/>
      </c>
      <c r="D142" s="4">
        <f>ROUND(H141*Order!$H$2/12,2)+ROUND(K141*Order!$H$3/12,2)+ROUND(N141*Order!$H$4/12,2)+ROUND(Q141*Order!$H$5/12,2)+ROUND(T141*Order!$H$6/12,2)+ROUND(W141*Order!$H$7/12,2)+ROUND(Z141*Order!$H$8/12,2)+ROUND(AC141*Order!$H$9/12,2)+ROUND(AF141*Order!$H$10/12,2)+ROUND(AI141*Order!$H$11/12,2)</f>
        <v/>
      </c>
      <c r="E142" s="4">
        <f>MAX(0,'Start here'!$B$6-(F142+I142+L142+O142+R142+U142+X142+AA142+AD142+AG142))</f>
        <v/>
      </c>
      <c r="F142" s="4">
        <f>MIN(Order!$I$2,ROUND(H141*(1+Order!$H$2/12),2))</f>
        <v/>
      </c>
      <c r="G142" s="4">
        <f>MAX(0,MIN(ROUND(H141*(1+Order!$H$2/12),2)-F142,E142-(0)))</f>
        <v/>
      </c>
      <c r="H142" s="4">
        <f>MAX(0,ROUND(ROUND(H141*(1+Order!$H$2/12),2)-F142-G142,2))</f>
        <v/>
      </c>
      <c r="I142" s="4">
        <f>MIN(Order!$I$3,ROUND(K141*(1+Order!$H$3/12),2))</f>
        <v/>
      </c>
      <c r="J142" s="4">
        <f>MAX(0,MIN(ROUND(K141*(1+Order!$H$3/12),2)-I142,E142-(G142)))</f>
        <v/>
      </c>
      <c r="K142" s="4">
        <f>MAX(0,ROUND(ROUND(K141*(1+Order!$H$3/12),2)-I142-J142,2))</f>
        <v/>
      </c>
      <c r="L142" s="4">
        <f>MIN(Order!$I$4,ROUND(N141*(1+Order!$H$4/12),2))</f>
        <v/>
      </c>
      <c r="M142" s="4">
        <f>MAX(0,MIN(ROUND(N141*(1+Order!$H$4/12),2)-L142,E142-(G142+J142)))</f>
        <v/>
      </c>
      <c r="N142" s="4">
        <f>MAX(0,ROUND(ROUND(N141*(1+Order!$H$4/12),2)-L142-M142,2))</f>
        <v/>
      </c>
      <c r="O142" s="4">
        <f>MIN(Order!$I$5,ROUND(Q141*(1+Order!$H$5/12),2))</f>
        <v/>
      </c>
      <c r="P142" s="4">
        <f>MAX(0,MIN(ROUND(Q141*(1+Order!$H$5/12),2)-O142,E142-(G142+J142+M142)))</f>
        <v/>
      </c>
      <c r="Q142" s="4">
        <f>MAX(0,ROUND(ROUND(Q141*(1+Order!$H$5/12),2)-O142-P142,2))</f>
        <v/>
      </c>
      <c r="R142" s="4">
        <f>MIN(Order!$I$6,ROUND(T141*(1+Order!$H$6/12),2))</f>
        <v/>
      </c>
      <c r="S142" s="4">
        <f>MAX(0,MIN(ROUND(T141*(1+Order!$H$6/12),2)-R142,E142-(G142+J142+M142+P142)))</f>
        <v/>
      </c>
      <c r="T142" s="4">
        <f>MAX(0,ROUND(ROUND(T141*(1+Order!$H$6/12),2)-R142-S142,2))</f>
        <v/>
      </c>
      <c r="U142" s="4">
        <f>MIN(Order!$I$7,ROUND(W141*(1+Order!$H$7/12),2))</f>
        <v/>
      </c>
      <c r="V142" s="4">
        <f>MAX(0,MIN(ROUND(W141*(1+Order!$H$7/12),2)-U142,E142-(G142+J142+M142+P142+S142)))</f>
        <v/>
      </c>
      <c r="W142" s="4">
        <f>MAX(0,ROUND(ROUND(W141*(1+Order!$H$7/12),2)-U142-V142,2))</f>
        <v/>
      </c>
      <c r="X142" s="4">
        <f>MIN(Order!$I$8,ROUND(Z141*(1+Order!$H$8/12),2))</f>
        <v/>
      </c>
      <c r="Y142" s="4">
        <f>MAX(0,MIN(ROUND(Z141*(1+Order!$H$8/12),2)-X142,E142-(G142+J142+M142+P142+S142+V142)))</f>
        <v/>
      </c>
      <c r="Z142" s="4">
        <f>MAX(0,ROUND(ROUND(Z141*(1+Order!$H$8/12),2)-X142-Y142,2))</f>
        <v/>
      </c>
      <c r="AA142" s="4">
        <f>MIN(Order!$I$9,ROUND(AC141*(1+Order!$H$9/12),2))</f>
        <v/>
      </c>
      <c r="AB142" s="4">
        <f>MAX(0,MIN(ROUND(AC141*(1+Order!$H$9/12),2)-AA142,E142-(G142+J142+M142+P142+S142+V142+Y142)))</f>
        <v/>
      </c>
      <c r="AC142" s="4">
        <f>MAX(0,ROUND(ROUND(AC141*(1+Order!$H$9/12),2)-AA142-AB142,2))</f>
        <v/>
      </c>
      <c r="AD142" s="4">
        <f>MIN(Order!$I$10,ROUND(AF141*(1+Order!$H$10/12),2))</f>
        <v/>
      </c>
      <c r="AE142" s="4">
        <f>MAX(0,MIN(ROUND(AF141*(1+Order!$H$10/12),2)-AD142,E142-(G142+J142+M142+P142+S142+V142+Y142+AB142)))</f>
        <v/>
      </c>
      <c r="AF142" s="4">
        <f>MAX(0,ROUND(ROUND(AF141*(1+Order!$H$10/12),2)-AD142-AE142,2))</f>
        <v/>
      </c>
      <c r="AG142" s="4">
        <f>MIN(Order!$I$11,ROUND(AI141*(1+Order!$H$11/12),2))</f>
        <v/>
      </c>
      <c r="AH142" s="4">
        <f>MAX(0,MIN(ROUND(AI141*(1+Order!$H$11/12),2)-AG142,E142-(G142+J142+M142+P142+S142+V142+Y142+AB142+AE142)))</f>
        <v/>
      </c>
      <c r="AI142" s="4">
        <f>MAX(0,ROUND(ROUND(AI141*(1+Order!$H$11/12),2)-AG142-AH142,2))</f>
        <v/>
      </c>
    </row>
    <row r="143">
      <c r="A143" t="n">
        <v>140</v>
      </c>
      <c r="B143" s="16">
        <f>EDATE('Start here'!$B$7,A143-1)</f>
        <v/>
      </c>
      <c r="C143" s="4">
        <f>H143+K143+N143+Q143+T143+W143+Z143+AC143+AF143+AI143</f>
        <v/>
      </c>
      <c r="D143" s="4">
        <f>ROUND(H142*Order!$H$2/12,2)+ROUND(K142*Order!$H$3/12,2)+ROUND(N142*Order!$H$4/12,2)+ROUND(Q142*Order!$H$5/12,2)+ROUND(T142*Order!$H$6/12,2)+ROUND(W142*Order!$H$7/12,2)+ROUND(Z142*Order!$H$8/12,2)+ROUND(AC142*Order!$H$9/12,2)+ROUND(AF142*Order!$H$10/12,2)+ROUND(AI142*Order!$H$11/12,2)</f>
        <v/>
      </c>
      <c r="E143" s="4">
        <f>MAX(0,'Start here'!$B$6-(F143+I143+L143+O143+R143+U143+X143+AA143+AD143+AG143))</f>
        <v/>
      </c>
      <c r="F143" s="4">
        <f>MIN(Order!$I$2,ROUND(H142*(1+Order!$H$2/12),2))</f>
        <v/>
      </c>
      <c r="G143" s="4">
        <f>MAX(0,MIN(ROUND(H142*(1+Order!$H$2/12),2)-F143,E143-(0)))</f>
        <v/>
      </c>
      <c r="H143" s="4">
        <f>MAX(0,ROUND(ROUND(H142*(1+Order!$H$2/12),2)-F143-G143,2))</f>
        <v/>
      </c>
      <c r="I143" s="4">
        <f>MIN(Order!$I$3,ROUND(K142*(1+Order!$H$3/12),2))</f>
        <v/>
      </c>
      <c r="J143" s="4">
        <f>MAX(0,MIN(ROUND(K142*(1+Order!$H$3/12),2)-I143,E143-(G143)))</f>
        <v/>
      </c>
      <c r="K143" s="4">
        <f>MAX(0,ROUND(ROUND(K142*(1+Order!$H$3/12),2)-I143-J143,2))</f>
        <v/>
      </c>
      <c r="L143" s="4">
        <f>MIN(Order!$I$4,ROUND(N142*(1+Order!$H$4/12),2))</f>
        <v/>
      </c>
      <c r="M143" s="4">
        <f>MAX(0,MIN(ROUND(N142*(1+Order!$H$4/12),2)-L143,E143-(G143+J143)))</f>
        <v/>
      </c>
      <c r="N143" s="4">
        <f>MAX(0,ROUND(ROUND(N142*(1+Order!$H$4/12),2)-L143-M143,2))</f>
        <v/>
      </c>
      <c r="O143" s="4">
        <f>MIN(Order!$I$5,ROUND(Q142*(1+Order!$H$5/12),2))</f>
        <v/>
      </c>
      <c r="P143" s="4">
        <f>MAX(0,MIN(ROUND(Q142*(1+Order!$H$5/12),2)-O143,E143-(G143+J143+M143)))</f>
        <v/>
      </c>
      <c r="Q143" s="4">
        <f>MAX(0,ROUND(ROUND(Q142*(1+Order!$H$5/12),2)-O143-P143,2))</f>
        <v/>
      </c>
      <c r="R143" s="4">
        <f>MIN(Order!$I$6,ROUND(T142*(1+Order!$H$6/12),2))</f>
        <v/>
      </c>
      <c r="S143" s="4">
        <f>MAX(0,MIN(ROUND(T142*(1+Order!$H$6/12),2)-R143,E143-(G143+J143+M143+P143)))</f>
        <v/>
      </c>
      <c r="T143" s="4">
        <f>MAX(0,ROUND(ROUND(T142*(1+Order!$H$6/12),2)-R143-S143,2))</f>
        <v/>
      </c>
      <c r="U143" s="4">
        <f>MIN(Order!$I$7,ROUND(W142*(1+Order!$H$7/12),2))</f>
        <v/>
      </c>
      <c r="V143" s="4">
        <f>MAX(0,MIN(ROUND(W142*(1+Order!$H$7/12),2)-U143,E143-(G143+J143+M143+P143+S143)))</f>
        <v/>
      </c>
      <c r="W143" s="4">
        <f>MAX(0,ROUND(ROUND(W142*(1+Order!$H$7/12),2)-U143-V143,2))</f>
        <v/>
      </c>
      <c r="X143" s="4">
        <f>MIN(Order!$I$8,ROUND(Z142*(1+Order!$H$8/12),2))</f>
        <v/>
      </c>
      <c r="Y143" s="4">
        <f>MAX(0,MIN(ROUND(Z142*(1+Order!$H$8/12),2)-X143,E143-(G143+J143+M143+P143+S143+V143)))</f>
        <v/>
      </c>
      <c r="Z143" s="4">
        <f>MAX(0,ROUND(ROUND(Z142*(1+Order!$H$8/12),2)-X143-Y143,2))</f>
        <v/>
      </c>
      <c r="AA143" s="4">
        <f>MIN(Order!$I$9,ROUND(AC142*(1+Order!$H$9/12),2))</f>
        <v/>
      </c>
      <c r="AB143" s="4">
        <f>MAX(0,MIN(ROUND(AC142*(1+Order!$H$9/12),2)-AA143,E143-(G143+J143+M143+P143+S143+V143+Y143)))</f>
        <v/>
      </c>
      <c r="AC143" s="4">
        <f>MAX(0,ROUND(ROUND(AC142*(1+Order!$H$9/12),2)-AA143-AB143,2))</f>
        <v/>
      </c>
      <c r="AD143" s="4">
        <f>MIN(Order!$I$10,ROUND(AF142*(1+Order!$H$10/12),2))</f>
        <v/>
      </c>
      <c r="AE143" s="4">
        <f>MAX(0,MIN(ROUND(AF142*(1+Order!$H$10/12),2)-AD143,E143-(G143+J143+M143+P143+S143+V143+Y143+AB143)))</f>
        <v/>
      </c>
      <c r="AF143" s="4">
        <f>MAX(0,ROUND(ROUND(AF142*(1+Order!$H$10/12),2)-AD143-AE143,2))</f>
        <v/>
      </c>
      <c r="AG143" s="4">
        <f>MIN(Order!$I$11,ROUND(AI142*(1+Order!$H$11/12),2))</f>
        <v/>
      </c>
      <c r="AH143" s="4">
        <f>MAX(0,MIN(ROUND(AI142*(1+Order!$H$11/12),2)-AG143,E143-(G143+J143+M143+P143+S143+V143+Y143+AB143+AE143)))</f>
        <v/>
      </c>
      <c r="AI143" s="4">
        <f>MAX(0,ROUND(ROUND(AI142*(1+Order!$H$11/12),2)-AG143-AH143,2))</f>
        <v/>
      </c>
    </row>
    <row r="144">
      <c r="A144" t="n">
        <v>141</v>
      </c>
      <c r="B144" s="16">
        <f>EDATE('Start here'!$B$7,A144-1)</f>
        <v/>
      </c>
      <c r="C144" s="4">
        <f>H144+K144+N144+Q144+T144+W144+Z144+AC144+AF144+AI144</f>
        <v/>
      </c>
      <c r="D144" s="4">
        <f>ROUND(H143*Order!$H$2/12,2)+ROUND(K143*Order!$H$3/12,2)+ROUND(N143*Order!$H$4/12,2)+ROUND(Q143*Order!$H$5/12,2)+ROUND(T143*Order!$H$6/12,2)+ROUND(W143*Order!$H$7/12,2)+ROUND(Z143*Order!$H$8/12,2)+ROUND(AC143*Order!$H$9/12,2)+ROUND(AF143*Order!$H$10/12,2)+ROUND(AI143*Order!$H$11/12,2)</f>
        <v/>
      </c>
      <c r="E144" s="4">
        <f>MAX(0,'Start here'!$B$6-(F144+I144+L144+O144+R144+U144+X144+AA144+AD144+AG144))</f>
        <v/>
      </c>
      <c r="F144" s="4">
        <f>MIN(Order!$I$2,ROUND(H143*(1+Order!$H$2/12),2))</f>
        <v/>
      </c>
      <c r="G144" s="4">
        <f>MAX(0,MIN(ROUND(H143*(1+Order!$H$2/12),2)-F144,E144-(0)))</f>
        <v/>
      </c>
      <c r="H144" s="4">
        <f>MAX(0,ROUND(ROUND(H143*(1+Order!$H$2/12),2)-F144-G144,2))</f>
        <v/>
      </c>
      <c r="I144" s="4">
        <f>MIN(Order!$I$3,ROUND(K143*(1+Order!$H$3/12),2))</f>
        <v/>
      </c>
      <c r="J144" s="4">
        <f>MAX(0,MIN(ROUND(K143*(1+Order!$H$3/12),2)-I144,E144-(G144)))</f>
        <v/>
      </c>
      <c r="K144" s="4">
        <f>MAX(0,ROUND(ROUND(K143*(1+Order!$H$3/12),2)-I144-J144,2))</f>
        <v/>
      </c>
      <c r="L144" s="4">
        <f>MIN(Order!$I$4,ROUND(N143*(1+Order!$H$4/12),2))</f>
        <v/>
      </c>
      <c r="M144" s="4">
        <f>MAX(0,MIN(ROUND(N143*(1+Order!$H$4/12),2)-L144,E144-(G144+J144)))</f>
        <v/>
      </c>
      <c r="N144" s="4">
        <f>MAX(0,ROUND(ROUND(N143*(1+Order!$H$4/12),2)-L144-M144,2))</f>
        <v/>
      </c>
      <c r="O144" s="4">
        <f>MIN(Order!$I$5,ROUND(Q143*(1+Order!$H$5/12),2))</f>
        <v/>
      </c>
      <c r="P144" s="4">
        <f>MAX(0,MIN(ROUND(Q143*(1+Order!$H$5/12),2)-O144,E144-(G144+J144+M144)))</f>
        <v/>
      </c>
      <c r="Q144" s="4">
        <f>MAX(0,ROUND(ROUND(Q143*(1+Order!$H$5/12),2)-O144-P144,2))</f>
        <v/>
      </c>
      <c r="R144" s="4">
        <f>MIN(Order!$I$6,ROUND(T143*(1+Order!$H$6/12),2))</f>
        <v/>
      </c>
      <c r="S144" s="4">
        <f>MAX(0,MIN(ROUND(T143*(1+Order!$H$6/12),2)-R144,E144-(G144+J144+M144+P144)))</f>
        <v/>
      </c>
      <c r="T144" s="4">
        <f>MAX(0,ROUND(ROUND(T143*(1+Order!$H$6/12),2)-R144-S144,2))</f>
        <v/>
      </c>
      <c r="U144" s="4">
        <f>MIN(Order!$I$7,ROUND(W143*(1+Order!$H$7/12),2))</f>
        <v/>
      </c>
      <c r="V144" s="4">
        <f>MAX(0,MIN(ROUND(W143*(1+Order!$H$7/12),2)-U144,E144-(G144+J144+M144+P144+S144)))</f>
        <v/>
      </c>
      <c r="W144" s="4">
        <f>MAX(0,ROUND(ROUND(W143*(1+Order!$H$7/12),2)-U144-V144,2))</f>
        <v/>
      </c>
      <c r="X144" s="4">
        <f>MIN(Order!$I$8,ROUND(Z143*(1+Order!$H$8/12),2))</f>
        <v/>
      </c>
      <c r="Y144" s="4">
        <f>MAX(0,MIN(ROUND(Z143*(1+Order!$H$8/12),2)-X144,E144-(G144+J144+M144+P144+S144+V144)))</f>
        <v/>
      </c>
      <c r="Z144" s="4">
        <f>MAX(0,ROUND(ROUND(Z143*(1+Order!$H$8/12),2)-X144-Y144,2))</f>
        <v/>
      </c>
      <c r="AA144" s="4">
        <f>MIN(Order!$I$9,ROUND(AC143*(1+Order!$H$9/12),2))</f>
        <v/>
      </c>
      <c r="AB144" s="4">
        <f>MAX(0,MIN(ROUND(AC143*(1+Order!$H$9/12),2)-AA144,E144-(G144+J144+M144+P144+S144+V144+Y144)))</f>
        <v/>
      </c>
      <c r="AC144" s="4">
        <f>MAX(0,ROUND(ROUND(AC143*(1+Order!$H$9/12),2)-AA144-AB144,2))</f>
        <v/>
      </c>
      <c r="AD144" s="4">
        <f>MIN(Order!$I$10,ROUND(AF143*(1+Order!$H$10/12),2))</f>
        <v/>
      </c>
      <c r="AE144" s="4">
        <f>MAX(0,MIN(ROUND(AF143*(1+Order!$H$10/12),2)-AD144,E144-(G144+J144+M144+P144+S144+V144+Y144+AB144)))</f>
        <v/>
      </c>
      <c r="AF144" s="4">
        <f>MAX(0,ROUND(ROUND(AF143*(1+Order!$H$10/12),2)-AD144-AE144,2))</f>
        <v/>
      </c>
      <c r="AG144" s="4">
        <f>MIN(Order!$I$11,ROUND(AI143*(1+Order!$H$11/12),2))</f>
        <v/>
      </c>
      <c r="AH144" s="4">
        <f>MAX(0,MIN(ROUND(AI143*(1+Order!$H$11/12),2)-AG144,E144-(G144+J144+M144+P144+S144+V144+Y144+AB144+AE144)))</f>
        <v/>
      </c>
      <c r="AI144" s="4">
        <f>MAX(0,ROUND(ROUND(AI143*(1+Order!$H$11/12),2)-AG144-AH144,2))</f>
        <v/>
      </c>
    </row>
    <row r="145">
      <c r="A145" t="n">
        <v>142</v>
      </c>
      <c r="B145" s="16">
        <f>EDATE('Start here'!$B$7,A145-1)</f>
        <v/>
      </c>
      <c r="C145" s="4">
        <f>H145+K145+N145+Q145+T145+W145+Z145+AC145+AF145+AI145</f>
        <v/>
      </c>
      <c r="D145" s="4">
        <f>ROUND(H144*Order!$H$2/12,2)+ROUND(K144*Order!$H$3/12,2)+ROUND(N144*Order!$H$4/12,2)+ROUND(Q144*Order!$H$5/12,2)+ROUND(T144*Order!$H$6/12,2)+ROUND(W144*Order!$H$7/12,2)+ROUND(Z144*Order!$H$8/12,2)+ROUND(AC144*Order!$H$9/12,2)+ROUND(AF144*Order!$H$10/12,2)+ROUND(AI144*Order!$H$11/12,2)</f>
        <v/>
      </c>
      <c r="E145" s="4">
        <f>MAX(0,'Start here'!$B$6-(F145+I145+L145+O145+R145+U145+X145+AA145+AD145+AG145))</f>
        <v/>
      </c>
      <c r="F145" s="4">
        <f>MIN(Order!$I$2,ROUND(H144*(1+Order!$H$2/12),2))</f>
        <v/>
      </c>
      <c r="G145" s="4">
        <f>MAX(0,MIN(ROUND(H144*(1+Order!$H$2/12),2)-F145,E145-(0)))</f>
        <v/>
      </c>
      <c r="H145" s="4">
        <f>MAX(0,ROUND(ROUND(H144*(1+Order!$H$2/12),2)-F145-G145,2))</f>
        <v/>
      </c>
      <c r="I145" s="4">
        <f>MIN(Order!$I$3,ROUND(K144*(1+Order!$H$3/12),2))</f>
        <v/>
      </c>
      <c r="J145" s="4">
        <f>MAX(0,MIN(ROUND(K144*(1+Order!$H$3/12),2)-I145,E145-(G145)))</f>
        <v/>
      </c>
      <c r="K145" s="4">
        <f>MAX(0,ROUND(ROUND(K144*(1+Order!$H$3/12),2)-I145-J145,2))</f>
        <v/>
      </c>
      <c r="L145" s="4">
        <f>MIN(Order!$I$4,ROUND(N144*(1+Order!$H$4/12),2))</f>
        <v/>
      </c>
      <c r="M145" s="4">
        <f>MAX(0,MIN(ROUND(N144*(1+Order!$H$4/12),2)-L145,E145-(G145+J145)))</f>
        <v/>
      </c>
      <c r="N145" s="4">
        <f>MAX(0,ROUND(ROUND(N144*(1+Order!$H$4/12),2)-L145-M145,2))</f>
        <v/>
      </c>
      <c r="O145" s="4">
        <f>MIN(Order!$I$5,ROUND(Q144*(1+Order!$H$5/12),2))</f>
        <v/>
      </c>
      <c r="P145" s="4">
        <f>MAX(0,MIN(ROUND(Q144*(1+Order!$H$5/12),2)-O145,E145-(G145+J145+M145)))</f>
        <v/>
      </c>
      <c r="Q145" s="4">
        <f>MAX(0,ROUND(ROUND(Q144*(1+Order!$H$5/12),2)-O145-P145,2))</f>
        <v/>
      </c>
      <c r="R145" s="4">
        <f>MIN(Order!$I$6,ROUND(T144*(1+Order!$H$6/12),2))</f>
        <v/>
      </c>
      <c r="S145" s="4">
        <f>MAX(0,MIN(ROUND(T144*(1+Order!$H$6/12),2)-R145,E145-(G145+J145+M145+P145)))</f>
        <v/>
      </c>
      <c r="T145" s="4">
        <f>MAX(0,ROUND(ROUND(T144*(1+Order!$H$6/12),2)-R145-S145,2))</f>
        <v/>
      </c>
      <c r="U145" s="4">
        <f>MIN(Order!$I$7,ROUND(W144*(1+Order!$H$7/12),2))</f>
        <v/>
      </c>
      <c r="V145" s="4">
        <f>MAX(0,MIN(ROUND(W144*(1+Order!$H$7/12),2)-U145,E145-(G145+J145+M145+P145+S145)))</f>
        <v/>
      </c>
      <c r="W145" s="4">
        <f>MAX(0,ROUND(ROUND(W144*(1+Order!$H$7/12),2)-U145-V145,2))</f>
        <v/>
      </c>
      <c r="X145" s="4">
        <f>MIN(Order!$I$8,ROUND(Z144*(1+Order!$H$8/12),2))</f>
        <v/>
      </c>
      <c r="Y145" s="4">
        <f>MAX(0,MIN(ROUND(Z144*(1+Order!$H$8/12),2)-X145,E145-(G145+J145+M145+P145+S145+V145)))</f>
        <v/>
      </c>
      <c r="Z145" s="4">
        <f>MAX(0,ROUND(ROUND(Z144*(1+Order!$H$8/12),2)-X145-Y145,2))</f>
        <v/>
      </c>
      <c r="AA145" s="4">
        <f>MIN(Order!$I$9,ROUND(AC144*(1+Order!$H$9/12),2))</f>
        <v/>
      </c>
      <c r="AB145" s="4">
        <f>MAX(0,MIN(ROUND(AC144*(1+Order!$H$9/12),2)-AA145,E145-(G145+J145+M145+P145+S145+V145+Y145)))</f>
        <v/>
      </c>
      <c r="AC145" s="4">
        <f>MAX(0,ROUND(ROUND(AC144*(1+Order!$H$9/12),2)-AA145-AB145,2))</f>
        <v/>
      </c>
      <c r="AD145" s="4">
        <f>MIN(Order!$I$10,ROUND(AF144*(1+Order!$H$10/12),2))</f>
        <v/>
      </c>
      <c r="AE145" s="4">
        <f>MAX(0,MIN(ROUND(AF144*(1+Order!$H$10/12),2)-AD145,E145-(G145+J145+M145+P145+S145+V145+Y145+AB145)))</f>
        <v/>
      </c>
      <c r="AF145" s="4">
        <f>MAX(0,ROUND(ROUND(AF144*(1+Order!$H$10/12),2)-AD145-AE145,2))</f>
        <v/>
      </c>
      <c r="AG145" s="4">
        <f>MIN(Order!$I$11,ROUND(AI144*(1+Order!$H$11/12),2))</f>
        <v/>
      </c>
      <c r="AH145" s="4">
        <f>MAX(0,MIN(ROUND(AI144*(1+Order!$H$11/12),2)-AG145,E145-(G145+J145+M145+P145+S145+V145+Y145+AB145+AE145)))</f>
        <v/>
      </c>
      <c r="AI145" s="4">
        <f>MAX(0,ROUND(ROUND(AI144*(1+Order!$H$11/12),2)-AG145-AH145,2))</f>
        <v/>
      </c>
    </row>
    <row r="146">
      <c r="A146" t="n">
        <v>143</v>
      </c>
      <c r="B146" s="16">
        <f>EDATE('Start here'!$B$7,A146-1)</f>
        <v/>
      </c>
      <c r="C146" s="4">
        <f>H146+K146+N146+Q146+T146+W146+Z146+AC146+AF146+AI146</f>
        <v/>
      </c>
      <c r="D146" s="4">
        <f>ROUND(H145*Order!$H$2/12,2)+ROUND(K145*Order!$H$3/12,2)+ROUND(N145*Order!$H$4/12,2)+ROUND(Q145*Order!$H$5/12,2)+ROUND(T145*Order!$H$6/12,2)+ROUND(W145*Order!$H$7/12,2)+ROUND(Z145*Order!$H$8/12,2)+ROUND(AC145*Order!$H$9/12,2)+ROUND(AF145*Order!$H$10/12,2)+ROUND(AI145*Order!$H$11/12,2)</f>
        <v/>
      </c>
      <c r="E146" s="4">
        <f>MAX(0,'Start here'!$B$6-(F146+I146+L146+O146+R146+U146+X146+AA146+AD146+AG146))</f>
        <v/>
      </c>
      <c r="F146" s="4">
        <f>MIN(Order!$I$2,ROUND(H145*(1+Order!$H$2/12),2))</f>
        <v/>
      </c>
      <c r="G146" s="4">
        <f>MAX(0,MIN(ROUND(H145*(1+Order!$H$2/12),2)-F146,E146-(0)))</f>
        <v/>
      </c>
      <c r="H146" s="4">
        <f>MAX(0,ROUND(ROUND(H145*(1+Order!$H$2/12),2)-F146-G146,2))</f>
        <v/>
      </c>
      <c r="I146" s="4">
        <f>MIN(Order!$I$3,ROUND(K145*(1+Order!$H$3/12),2))</f>
        <v/>
      </c>
      <c r="J146" s="4">
        <f>MAX(0,MIN(ROUND(K145*(1+Order!$H$3/12),2)-I146,E146-(G146)))</f>
        <v/>
      </c>
      <c r="K146" s="4">
        <f>MAX(0,ROUND(ROUND(K145*(1+Order!$H$3/12),2)-I146-J146,2))</f>
        <v/>
      </c>
      <c r="L146" s="4">
        <f>MIN(Order!$I$4,ROUND(N145*(1+Order!$H$4/12),2))</f>
        <v/>
      </c>
      <c r="M146" s="4">
        <f>MAX(0,MIN(ROUND(N145*(1+Order!$H$4/12),2)-L146,E146-(G146+J146)))</f>
        <v/>
      </c>
      <c r="N146" s="4">
        <f>MAX(0,ROUND(ROUND(N145*(1+Order!$H$4/12),2)-L146-M146,2))</f>
        <v/>
      </c>
      <c r="O146" s="4">
        <f>MIN(Order!$I$5,ROUND(Q145*(1+Order!$H$5/12),2))</f>
        <v/>
      </c>
      <c r="P146" s="4">
        <f>MAX(0,MIN(ROUND(Q145*(1+Order!$H$5/12),2)-O146,E146-(G146+J146+M146)))</f>
        <v/>
      </c>
      <c r="Q146" s="4">
        <f>MAX(0,ROUND(ROUND(Q145*(1+Order!$H$5/12),2)-O146-P146,2))</f>
        <v/>
      </c>
      <c r="R146" s="4">
        <f>MIN(Order!$I$6,ROUND(T145*(1+Order!$H$6/12),2))</f>
        <v/>
      </c>
      <c r="S146" s="4">
        <f>MAX(0,MIN(ROUND(T145*(1+Order!$H$6/12),2)-R146,E146-(G146+J146+M146+P146)))</f>
        <v/>
      </c>
      <c r="T146" s="4">
        <f>MAX(0,ROUND(ROUND(T145*(1+Order!$H$6/12),2)-R146-S146,2))</f>
        <v/>
      </c>
      <c r="U146" s="4">
        <f>MIN(Order!$I$7,ROUND(W145*(1+Order!$H$7/12),2))</f>
        <v/>
      </c>
      <c r="V146" s="4">
        <f>MAX(0,MIN(ROUND(W145*(1+Order!$H$7/12),2)-U146,E146-(G146+J146+M146+P146+S146)))</f>
        <v/>
      </c>
      <c r="W146" s="4">
        <f>MAX(0,ROUND(ROUND(W145*(1+Order!$H$7/12),2)-U146-V146,2))</f>
        <v/>
      </c>
      <c r="X146" s="4">
        <f>MIN(Order!$I$8,ROUND(Z145*(1+Order!$H$8/12),2))</f>
        <v/>
      </c>
      <c r="Y146" s="4">
        <f>MAX(0,MIN(ROUND(Z145*(1+Order!$H$8/12),2)-X146,E146-(G146+J146+M146+P146+S146+V146)))</f>
        <v/>
      </c>
      <c r="Z146" s="4">
        <f>MAX(0,ROUND(ROUND(Z145*(1+Order!$H$8/12),2)-X146-Y146,2))</f>
        <v/>
      </c>
      <c r="AA146" s="4">
        <f>MIN(Order!$I$9,ROUND(AC145*(1+Order!$H$9/12),2))</f>
        <v/>
      </c>
      <c r="AB146" s="4">
        <f>MAX(0,MIN(ROUND(AC145*(1+Order!$H$9/12),2)-AA146,E146-(G146+J146+M146+P146+S146+V146+Y146)))</f>
        <v/>
      </c>
      <c r="AC146" s="4">
        <f>MAX(0,ROUND(ROUND(AC145*(1+Order!$H$9/12),2)-AA146-AB146,2))</f>
        <v/>
      </c>
      <c r="AD146" s="4">
        <f>MIN(Order!$I$10,ROUND(AF145*(1+Order!$H$10/12),2))</f>
        <v/>
      </c>
      <c r="AE146" s="4">
        <f>MAX(0,MIN(ROUND(AF145*(1+Order!$H$10/12),2)-AD146,E146-(G146+J146+M146+P146+S146+V146+Y146+AB146)))</f>
        <v/>
      </c>
      <c r="AF146" s="4">
        <f>MAX(0,ROUND(ROUND(AF145*(1+Order!$H$10/12),2)-AD146-AE146,2))</f>
        <v/>
      </c>
      <c r="AG146" s="4">
        <f>MIN(Order!$I$11,ROUND(AI145*(1+Order!$H$11/12),2))</f>
        <v/>
      </c>
      <c r="AH146" s="4">
        <f>MAX(0,MIN(ROUND(AI145*(1+Order!$H$11/12),2)-AG146,E146-(G146+J146+M146+P146+S146+V146+Y146+AB146+AE146)))</f>
        <v/>
      </c>
      <c r="AI146" s="4">
        <f>MAX(0,ROUND(ROUND(AI145*(1+Order!$H$11/12),2)-AG146-AH146,2))</f>
        <v/>
      </c>
    </row>
    <row r="147">
      <c r="A147" t="n">
        <v>144</v>
      </c>
      <c r="B147" s="16">
        <f>EDATE('Start here'!$B$7,A147-1)</f>
        <v/>
      </c>
      <c r="C147" s="4">
        <f>H147+K147+N147+Q147+T147+W147+Z147+AC147+AF147+AI147</f>
        <v/>
      </c>
      <c r="D147" s="4">
        <f>ROUND(H146*Order!$H$2/12,2)+ROUND(K146*Order!$H$3/12,2)+ROUND(N146*Order!$H$4/12,2)+ROUND(Q146*Order!$H$5/12,2)+ROUND(T146*Order!$H$6/12,2)+ROUND(W146*Order!$H$7/12,2)+ROUND(Z146*Order!$H$8/12,2)+ROUND(AC146*Order!$H$9/12,2)+ROUND(AF146*Order!$H$10/12,2)+ROUND(AI146*Order!$H$11/12,2)</f>
        <v/>
      </c>
      <c r="E147" s="4">
        <f>MAX(0,'Start here'!$B$6-(F147+I147+L147+O147+R147+U147+X147+AA147+AD147+AG147))</f>
        <v/>
      </c>
      <c r="F147" s="4">
        <f>MIN(Order!$I$2,ROUND(H146*(1+Order!$H$2/12),2))</f>
        <v/>
      </c>
      <c r="G147" s="4">
        <f>MAX(0,MIN(ROUND(H146*(1+Order!$H$2/12),2)-F147,E147-(0)))</f>
        <v/>
      </c>
      <c r="H147" s="4">
        <f>MAX(0,ROUND(ROUND(H146*(1+Order!$H$2/12),2)-F147-G147,2))</f>
        <v/>
      </c>
      <c r="I147" s="4">
        <f>MIN(Order!$I$3,ROUND(K146*(1+Order!$H$3/12),2))</f>
        <v/>
      </c>
      <c r="J147" s="4">
        <f>MAX(0,MIN(ROUND(K146*(1+Order!$H$3/12),2)-I147,E147-(G147)))</f>
        <v/>
      </c>
      <c r="K147" s="4">
        <f>MAX(0,ROUND(ROUND(K146*(1+Order!$H$3/12),2)-I147-J147,2))</f>
        <v/>
      </c>
      <c r="L147" s="4">
        <f>MIN(Order!$I$4,ROUND(N146*(1+Order!$H$4/12),2))</f>
        <v/>
      </c>
      <c r="M147" s="4">
        <f>MAX(0,MIN(ROUND(N146*(1+Order!$H$4/12),2)-L147,E147-(G147+J147)))</f>
        <v/>
      </c>
      <c r="N147" s="4">
        <f>MAX(0,ROUND(ROUND(N146*(1+Order!$H$4/12),2)-L147-M147,2))</f>
        <v/>
      </c>
      <c r="O147" s="4">
        <f>MIN(Order!$I$5,ROUND(Q146*(1+Order!$H$5/12),2))</f>
        <v/>
      </c>
      <c r="P147" s="4">
        <f>MAX(0,MIN(ROUND(Q146*(1+Order!$H$5/12),2)-O147,E147-(G147+J147+M147)))</f>
        <v/>
      </c>
      <c r="Q147" s="4">
        <f>MAX(0,ROUND(ROUND(Q146*(1+Order!$H$5/12),2)-O147-P147,2))</f>
        <v/>
      </c>
      <c r="R147" s="4">
        <f>MIN(Order!$I$6,ROUND(T146*(1+Order!$H$6/12),2))</f>
        <v/>
      </c>
      <c r="S147" s="4">
        <f>MAX(0,MIN(ROUND(T146*(1+Order!$H$6/12),2)-R147,E147-(G147+J147+M147+P147)))</f>
        <v/>
      </c>
      <c r="T147" s="4">
        <f>MAX(0,ROUND(ROUND(T146*(1+Order!$H$6/12),2)-R147-S147,2))</f>
        <v/>
      </c>
      <c r="U147" s="4">
        <f>MIN(Order!$I$7,ROUND(W146*(1+Order!$H$7/12),2))</f>
        <v/>
      </c>
      <c r="V147" s="4">
        <f>MAX(0,MIN(ROUND(W146*(1+Order!$H$7/12),2)-U147,E147-(G147+J147+M147+P147+S147)))</f>
        <v/>
      </c>
      <c r="W147" s="4">
        <f>MAX(0,ROUND(ROUND(W146*(1+Order!$H$7/12),2)-U147-V147,2))</f>
        <v/>
      </c>
      <c r="X147" s="4">
        <f>MIN(Order!$I$8,ROUND(Z146*(1+Order!$H$8/12),2))</f>
        <v/>
      </c>
      <c r="Y147" s="4">
        <f>MAX(0,MIN(ROUND(Z146*(1+Order!$H$8/12),2)-X147,E147-(G147+J147+M147+P147+S147+V147)))</f>
        <v/>
      </c>
      <c r="Z147" s="4">
        <f>MAX(0,ROUND(ROUND(Z146*(1+Order!$H$8/12),2)-X147-Y147,2))</f>
        <v/>
      </c>
      <c r="AA147" s="4">
        <f>MIN(Order!$I$9,ROUND(AC146*(1+Order!$H$9/12),2))</f>
        <v/>
      </c>
      <c r="AB147" s="4">
        <f>MAX(0,MIN(ROUND(AC146*(1+Order!$H$9/12),2)-AA147,E147-(G147+J147+M147+P147+S147+V147+Y147)))</f>
        <v/>
      </c>
      <c r="AC147" s="4">
        <f>MAX(0,ROUND(ROUND(AC146*(1+Order!$H$9/12),2)-AA147-AB147,2))</f>
        <v/>
      </c>
      <c r="AD147" s="4">
        <f>MIN(Order!$I$10,ROUND(AF146*(1+Order!$H$10/12),2))</f>
        <v/>
      </c>
      <c r="AE147" s="4">
        <f>MAX(0,MIN(ROUND(AF146*(1+Order!$H$10/12),2)-AD147,E147-(G147+J147+M147+P147+S147+V147+Y147+AB147)))</f>
        <v/>
      </c>
      <c r="AF147" s="4">
        <f>MAX(0,ROUND(ROUND(AF146*(1+Order!$H$10/12),2)-AD147-AE147,2))</f>
        <v/>
      </c>
      <c r="AG147" s="4">
        <f>MIN(Order!$I$11,ROUND(AI146*(1+Order!$H$11/12),2))</f>
        <v/>
      </c>
      <c r="AH147" s="4">
        <f>MAX(0,MIN(ROUND(AI146*(1+Order!$H$11/12),2)-AG147,E147-(G147+J147+M147+P147+S147+V147+Y147+AB147+AE147)))</f>
        <v/>
      </c>
      <c r="AI147" s="4">
        <f>MAX(0,ROUND(ROUND(AI146*(1+Order!$H$11/12),2)-AG147-AH147,2))</f>
        <v/>
      </c>
    </row>
    <row r="148">
      <c r="A148" t="n">
        <v>145</v>
      </c>
      <c r="B148" s="16">
        <f>EDATE('Start here'!$B$7,A148-1)</f>
        <v/>
      </c>
      <c r="C148" s="4">
        <f>H148+K148+N148+Q148+T148+W148+Z148+AC148+AF148+AI148</f>
        <v/>
      </c>
      <c r="D148" s="4">
        <f>ROUND(H147*Order!$H$2/12,2)+ROUND(K147*Order!$H$3/12,2)+ROUND(N147*Order!$H$4/12,2)+ROUND(Q147*Order!$H$5/12,2)+ROUND(T147*Order!$H$6/12,2)+ROUND(W147*Order!$H$7/12,2)+ROUND(Z147*Order!$H$8/12,2)+ROUND(AC147*Order!$H$9/12,2)+ROUND(AF147*Order!$H$10/12,2)+ROUND(AI147*Order!$H$11/12,2)</f>
        <v/>
      </c>
      <c r="E148" s="4">
        <f>MAX(0,'Start here'!$B$6-(F148+I148+L148+O148+R148+U148+X148+AA148+AD148+AG148))</f>
        <v/>
      </c>
      <c r="F148" s="4">
        <f>MIN(Order!$I$2,ROUND(H147*(1+Order!$H$2/12),2))</f>
        <v/>
      </c>
      <c r="G148" s="4">
        <f>MAX(0,MIN(ROUND(H147*(1+Order!$H$2/12),2)-F148,E148-(0)))</f>
        <v/>
      </c>
      <c r="H148" s="4">
        <f>MAX(0,ROUND(ROUND(H147*(1+Order!$H$2/12),2)-F148-G148,2))</f>
        <v/>
      </c>
      <c r="I148" s="4">
        <f>MIN(Order!$I$3,ROUND(K147*(1+Order!$H$3/12),2))</f>
        <v/>
      </c>
      <c r="J148" s="4">
        <f>MAX(0,MIN(ROUND(K147*(1+Order!$H$3/12),2)-I148,E148-(G148)))</f>
        <v/>
      </c>
      <c r="K148" s="4">
        <f>MAX(0,ROUND(ROUND(K147*(1+Order!$H$3/12),2)-I148-J148,2))</f>
        <v/>
      </c>
      <c r="L148" s="4">
        <f>MIN(Order!$I$4,ROUND(N147*(1+Order!$H$4/12),2))</f>
        <v/>
      </c>
      <c r="M148" s="4">
        <f>MAX(0,MIN(ROUND(N147*(1+Order!$H$4/12),2)-L148,E148-(G148+J148)))</f>
        <v/>
      </c>
      <c r="N148" s="4">
        <f>MAX(0,ROUND(ROUND(N147*(1+Order!$H$4/12),2)-L148-M148,2))</f>
        <v/>
      </c>
      <c r="O148" s="4">
        <f>MIN(Order!$I$5,ROUND(Q147*(1+Order!$H$5/12),2))</f>
        <v/>
      </c>
      <c r="P148" s="4">
        <f>MAX(0,MIN(ROUND(Q147*(1+Order!$H$5/12),2)-O148,E148-(G148+J148+M148)))</f>
        <v/>
      </c>
      <c r="Q148" s="4">
        <f>MAX(0,ROUND(ROUND(Q147*(1+Order!$H$5/12),2)-O148-P148,2))</f>
        <v/>
      </c>
      <c r="R148" s="4">
        <f>MIN(Order!$I$6,ROUND(T147*(1+Order!$H$6/12),2))</f>
        <v/>
      </c>
      <c r="S148" s="4">
        <f>MAX(0,MIN(ROUND(T147*(1+Order!$H$6/12),2)-R148,E148-(G148+J148+M148+P148)))</f>
        <v/>
      </c>
      <c r="T148" s="4">
        <f>MAX(0,ROUND(ROUND(T147*(1+Order!$H$6/12),2)-R148-S148,2))</f>
        <v/>
      </c>
      <c r="U148" s="4">
        <f>MIN(Order!$I$7,ROUND(W147*(1+Order!$H$7/12),2))</f>
        <v/>
      </c>
      <c r="V148" s="4">
        <f>MAX(0,MIN(ROUND(W147*(1+Order!$H$7/12),2)-U148,E148-(G148+J148+M148+P148+S148)))</f>
        <v/>
      </c>
      <c r="W148" s="4">
        <f>MAX(0,ROUND(ROUND(W147*(1+Order!$H$7/12),2)-U148-V148,2))</f>
        <v/>
      </c>
      <c r="X148" s="4">
        <f>MIN(Order!$I$8,ROUND(Z147*(1+Order!$H$8/12),2))</f>
        <v/>
      </c>
      <c r="Y148" s="4">
        <f>MAX(0,MIN(ROUND(Z147*(1+Order!$H$8/12),2)-X148,E148-(G148+J148+M148+P148+S148+V148)))</f>
        <v/>
      </c>
      <c r="Z148" s="4">
        <f>MAX(0,ROUND(ROUND(Z147*(1+Order!$H$8/12),2)-X148-Y148,2))</f>
        <v/>
      </c>
      <c r="AA148" s="4">
        <f>MIN(Order!$I$9,ROUND(AC147*(1+Order!$H$9/12),2))</f>
        <v/>
      </c>
      <c r="AB148" s="4">
        <f>MAX(0,MIN(ROUND(AC147*(1+Order!$H$9/12),2)-AA148,E148-(G148+J148+M148+P148+S148+V148+Y148)))</f>
        <v/>
      </c>
      <c r="AC148" s="4">
        <f>MAX(0,ROUND(ROUND(AC147*(1+Order!$H$9/12),2)-AA148-AB148,2))</f>
        <v/>
      </c>
      <c r="AD148" s="4">
        <f>MIN(Order!$I$10,ROUND(AF147*(1+Order!$H$10/12),2))</f>
        <v/>
      </c>
      <c r="AE148" s="4">
        <f>MAX(0,MIN(ROUND(AF147*(1+Order!$H$10/12),2)-AD148,E148-(G148+J148+M148+P148+S148+V148+Y148+AB148)))</f>
        <v/>
      </c>
      <c r="AF148" s="4">
        <f>MAX(0,ROUND(ROUND(AF147*(1+Order!$H$10/12),2)-AD148-AE148,2))</f>
        <v/>
      </c>
      <c r="AG148" s="4">
        <f>MIN(Order!$I$11,ROUND(AI147*(1+Order!$H$11/12),2))</f>
        <v/>
      </c>
      <c r="AH148" s="4">
        <f>MAX(0,MIN(ROUND(AI147*(1+Order!$H$11/12),2)-AG148,E148-(G148+J148+M148+P148+S148+V148+Y148+AB148+AE148)))</f>
        <v/>
      </c>
      <c r="AI148" s="4">
        <f>MAX(0,ROUND(ROUND(AI147*(1+Order!$H$11/12),2)-AG148-AH148,2))</f>
        <v/>
      </c>
    </row>
    <row r="149">
      <c r="A149" t="n">
        <v>146</v>
      </c>
      <c r="B149" s="16">
        <f>EDATE('Start here'!$B$7,A149-1)</f>
        <v/>
      </c>
      <c r="C149" s="4">
        <f>H149+K149+N149+Q149+T149+W149+Z149+AC149+AF149+AI149</f>
        <v/>
      </c>
      <c r="D149" s="4">
        <f>ROUND(H148*Order!$H$2/12,2)+ROUND(K148*Order!$H$3/12,2)+ROUND(N148*Order!$H$4/12,2)+ROUND(Q148*Order!$H$5/12,2)+ROUND(T148*Order!$H$6/12,2)+ROUND(W148*Order!$H$7/12,2)+ROUND(Z148*Order!$H$8/12,2)+ROUND(AC148*Order!$H$9/12,2)+ROUND(AF148*Order!$H$10/12,2)+ROUND(AI148*Order!$H$11/12,2)</f>
        <v/>
      </c>
      <c r="E149" s="4">
        <f>MAX(0,'Start here'!$B$6-(F149+I149+L149+O149+R149+U149+X149+AA149+AD149+AG149))</f>
        <v/>
      </c>
      <c r="F149" s="4">
        <f>MIN(Order!$I$2,ROUND(H148*(1+Order!$H$2/12),2))</f>
        <v/>
      </c>
      <c r="G149" s="4">
        <f>MAX(0,MIN(ROUND(H148*(1+Order!$H$2/12),2)-F149,E149-(0)))</f>
        <v/>
      </c>
      <c r="H149" s="4">
        <f>MAX(0,ROUND(ROUND(H148*(1+Order!$H$2/12),2)-F149-G149,2))</f>
        <v/>
      </c>
      <c r="I149" s="4">
        <f>MIN(Order!$I$3,ROUND(K148*(1+Order!$H$3/12),2))</f>
        <v/>
      </c>
      <c r="J149" s="4">
        <f>MAX(0,MIN(ROUND(K148*(1+Order!$H$3/12),2)-I149,E149-(G149)))</f>
        <v/>
      </c>
      <c r="K149" s="4">
        <f>MAX(0,ROUND(ROUND(K148*(1+Order!$H$3/12),2)-I149-J149,2))</f>
        <v/>
      </c>
      <c r="L149" s="4">
        <f>MIN(Order!$I$4,ROUND(N148*(1+Order!$H$4/12),2))</f>
        <v/>
      </c>
      <c r="M149" s="4">
        <f>MAX(0,MIN(ROUND(N148*(1+Order!$H$4/12),2)-L149,E149-(G149+J149)))</f>
        <v/>
      </c>
      <c r="N149" s="4">
        <f>MAX(0,ROUND(ROUND(N148*(1+Order!$H$4/12),2)-L149-M149,2))</f>
        <v/>
      </c>
      <c r="O149" s="4">
        <f>MIN(Order!$I$5,ROUND(Q148*(1+Order!$H$5/12),2))</f>
        <v/>
      </c>
      <c r="P149" s="4">
        <f>MAX(0,MIN(ROUND(Q148*(1+Order!$H$5/12),2)-O149,E149-(G149+J149+M149)))</f>
        <v/>
      </c>
      <c r="Q149" s="4">
        <f>MAX(0,ROUND(ROUND(Q148*(1+Order!$H$5/12),2)-O149-P149,2))</f>
        <v/>
      </c>
      <c r="R149" s="4">
        <f>MIN(Order!$I$6,ROUND(T148*(1+Order!$H$6/12),2))</f>
        <v/>
      </c>
      <c r="S149" s="4">
        <f>MAX(0,MIN(ROUND(T148*(1+Order!$H$6/12),2)-R149,E149-(G149+J149+M149+P149)))</f>
        <v/>
      </c>
      <c r="T149" s="4">
        <f>MAX(0,ROUND(ROUND(T148*(1+Order!$H$6/12),2)-R149-S149,2))</f>
        <v/>
      </c>
      <c r="U149" s="4">
        <f>MIN(Order!$I$7,ROUND(W148*(1+Order!$H$7/12),2))</f>
        <v/>
      </c>
      <c r="V149" s="4">
        <f>MAX(0,MIN(ROUND(W148*(1+Order!$H$7/12),2)-U149,E149-(G149+J149+M149+P149+S149)))</f>
        <v/>
      </c>
      <c r="W149" s="4">
        <f>MAX(0,ROUND(ROUND(W148*(1+Order!$H$7/12),2)-U149-V149,2))</f>
        <v/>
      </c>
      <c r="X149" s="4">
        <f>MIN(Order!$I$8,ROUND(Z148*(1+Order!$H$8/12),2))</f>
        <v/>
      </c>
      <c r="Y149" s="4">
        <f>MAX(0,MIN(ROUND(Z148*(1+Order!$H$8/12),2)-X149,E149-(G149+J149+M149+P149+S149+V149)))</f>
        <v/>
      </c>
      <c r="Z149" s="4">
        <f>MAX(0,ROUND(ROUND(Z148*(1+Order!$H$8/12),2)-X149-Y149,2))</f>
        <v/>
      </c>
      <c r="AA149" s="4">
        <f>MIN(Order!$I$9,ROUND(AC148*(1+Order!$H$9/12),2))</f>
        <v/>
      </c>
      <c r="AB149" s="4">
        <f>MAX(0,MIN(ROUND(AC148*(1+Order!$H$9/12),2)-AA149,E149-(G149+J149+M149+P149+S149+V149+Y149)))</f>
        <v/>
      </c>
      <c r="AC149" s="4">
        <f>MAX(0,ROUND(ROUND(AC148*(1+Order!$H$9/12),2)-AA149-AB149,2))</f>
        <v/>
      </c>
      <c r="AD149" s="4">
        <f>MIN(Order!$I$10,ROUND(AF148*(1+Order!$H$10/12),2))</f>
        <v/>
      </c>
      <c r="AE149" s="4">
        <f>MAX(0,MIN(ROUND(AF148*(1+Order!$H$10/12),2)-AD149,E149-(G149+J149+M149+P149+S149+V149+Y149+AB149)))</f>
        <v/>
      </c>
      <c r="AF149" s="4">
        <f>MAX(0,ROUND(ROUND(AF148*(1+Order!$H$10/12),2)-AD149-AE149,2))</f>
        <v/>
      </c>
      <c r="AG149" s="4">
        <f>MIN(Order!$I$11,ROUND(AI148*(1+Order!$H$11/12),2))</f>
        <v/>
      </c>
      <c r="AH149" s="4">
        <f>MAX(0,MIN(ROUND(AI148*(1+Order!$H$11/12),2)-AG149,E149-(G149+J149+M149+P149+S149+V149+Y149+AB149+AE149)))</f>
        <v/>
      </c>
      <c r="AI149" s="4">
        <f>MAX(0,ROUND(ROUND(AI148*(1+Order!$H$11/12),2)-AG149-AH149,2))</f>
        <v/>
      </c>
    </row>
    <row r="150">
      <c r="A150" t="n">
        <v>147</v>
      </c>
      <c r="B150" s="16">
        <f>EDATE('Start here'!$B$7,A150-1)</f>
        <v/>
      </c>
      <c r="C150" s="4">
        <f>H150+K150+N150+Q150+T150+W150+Z150+AC150+AF150+AI150</f>
        <v/>
      </c>
      <c r="D150" s="4">
        <f>ROUND(H149*Order!$H$2/12,2)+ROUND(K149*Order!$H$3/12,2)+ROUND(N149*Order!$H$4/12,2)+ROUND(Q149*Order!$H$5/12,2)+ROUND(T149*Order!$H$6/12,2)+ROUND(W149*Order!$H$7/12,2)+ROUND(Z149*Order!$H$8/12,2)+ROUND(AC149*Order!$H$9/12,2)+ROUND(AF149*Order!$H$10/12,2)+ROUND(AI149*Order!$H$11/12,2)</f>
        <v/>
      </c>
      <c r="E150" s="4">
        <f>MAX(0,'Start here'!$B$6-(F150+I150+L150+O150+R150+U150+X150+AA150+AD150+AG150))</f>
        <v/>
      </c>
      <c r="F150" s="4">
        <f>MIN(Order!$I$2,ROUND(H149*(1+Order!$H$2/12),2))</f>
        <v/>
      </c>
      <c r="G150" s="4">
        <f>MAX(0,MIN(ROUND(H149*(1+Order!$H$2/12),2)-F150,E150-(0)))</f>
        <v/>
      </c>
      <c r="H150" s="4">
        <f>MAX(0,ROUND(ROUND(H149*(1+Order!$H$2/12),2)-F150-G150,2))</f>
        <v/>
      </c>
      <c r="I150" s="4">
        <f>MIN(Order!$I$3,ROUND(K149*(1+Order!$H$3/12),2))</f>
        <v/>
      </c>
      <c r="J150" s="4">
        <f>MAX(0,MIN(ROUND(K149*(1+Order!$H$3/12),2)-I150,E150-(G150)))</f>
        <v/>
      </c>
      <c r="K150" s="4">
        <f>MAX(0,ROUND(ROUND(K149*(1+Order!$H$3/12),2)-I150-J150,2))</f>
        <v/>
      </c>
      <c r="L150" s="4">
        <f>MIN(Order!$I$4,ROUND(N149*(1+Order!$H$4/12),2))</f>
        <v/>
      </c>
      <c r="M150" s="4">
        <f>MAX(0,MIN(ROUND(N149*(1+Order!$H$4/12),2)-L150,E150-(G150+J150)))</f>
        <v/>
      </c>
      <c r="N150" s="4">
        <f>MAX(0,ROUND(ROUND(N149*(1+Order!$H$4/12),2)-L150-M150,2))</f>
        <v/>
      </c>
      <c r="O150" s="4">
        <f>MIN(Order!$I$5,ROUND(Q149*(1+Order!$H$5/12),2))</f>
        <v/>
      </c>
      <c r="P150" s="4">
        <f>MAX(0,MIN(ROUND(Q149*(1+Order!$H$5/12),2)-O150,E150-(G150+J150+M150)))</f>
        <v/>
      </c>
      <c r="Q150" s="4">
        <f>MAX(0,ROUND(ROUND(Q149*(1+Order!$H$5/12),2)-O150-P150,2))</f>
        <v/>
      </c>
      <c r="R150" s="4">
        <f>MIN(Order!$I$6,ROUND(T149*(1+Order!$H$6/12),2))</f>
        <v/>
      </c>
      <c r="S150" s="4">
        <f>MAX(0,MIN(ROUND(T149*(1+Order!$H$6/12),2)-R150,E150-(G150+J150+M150+P150)))</f>
        <v/>
      </c>
      <c r="T150" s="4">
        <f>MAX(0,ROUND(ROUND(T149*(1+Order!$H$6/12),2)-R150-S150,2))</f>
        <v/>
      </c>
      <c r="U150" s="4">
        <f>MIN(Order!$I$7,ROUND(W149*(1+Order!$H$7/12),2))</f>
        <v/>
      </c>
      <c r="V150" s="4">
        <f>MAX(0,MIN(ROUND(W149*(1+Order!$H$7/12),2)-U150,E150-(G150+J150+M150+P150+S150)))</f>
        <v/>
      </c>
      <c r="W150" s="4">
        <f>MAX(0,ROUND(ROUND(W149*(1+Order!$H$7/12),2)-U150-V150,2))</f>
        <v/>
      </c>
      <c r="X150" s="4">
        <f>MIN(Order!$I$8,ROUND(Z149*(1+Order!$H$8/12),2))</f>
        <v/>
      </c>
      <c r="Y150" s="4">
        <f>MAX(0,MIN(ROUND(Z149*(1+Order!$H$8/12),2)-X150,E150-(G150+J150+M150+P150+S150+V150)))</f>
        <v/>
      </c>
      <c r="Z150" s="4">
        <f>MAX(0,ROUND(ROUND(Z149*(1+Order!$H$8/12),2)-X150-Y150,2))</f>
        <v/>
      </c>
      <c r="AA150" s="4">
        <f>MIN(Order!$I$9,ROUND(AC149*(1+Order!$H$9/12),2))</f>
        <v/>
      </c>
      <c r="AB150" s="4">
        <f>MAX(0,MIN(ROUND(AC149*(1+Order!$H$9/12),2)-AA150,E150-(G150+J150+M150+P150+S150+V150+Y150)))</f>
        <v/>
      </c>
      <c r="AC150" s="4">
        <f>MAX(0,ROUND(ROUND(AC149*(1+Order!$H$9/12),2)-AA150-AB150,2))</f>
        <v/>
      </c>
      <c r="AD150" s="4">
        <f>MIN(Order!$I$10,ROUND(AF149*(1+Order!$H$10/12),2))</f>
        <v/>
      </c>
      <c r="AE150" s="4">
        <f>MAX(0,MIN(ROUND(AF149*(1+Order!$H$10/12),2)-AD150,E150-(G150+J150+M150+P150+S150+V150+Y150+AB150)))</f>
        <v/>
      </c>
      <c r="AF150" s="4">
        <f>MAX(0,ROUND(ROUND(AF149*(1+Order!$H$10/12),2)-AD150-AE150,2))</f>
        <v/>
      </c>
      <c r="AG150" s="4">
        <f>MIN(Order!$I$11,ROUND(AI149*(1+Order!$H$11/12),2))</f>
        <v/>
      </c>
      <c r="AH150" s="4">
        <f>MAX(0,MIN(ROUND(AI149*(1+Order!$H$11/12),2)-AG150,E150-(G150+J150+M150+P150+S150+V150+Y150+AB150+AE150)))</f>
        <v/>
      </c>
      <c r="AI150" s="4">
        <f>MAX(0,ROUND(ROUND(AI149*(1+Order!$H$11/12),2)-AG150-AH150,2))</f>
        <v/>
      </c>
    </row>
    <row r="151">
      <c r="A151" t="n">
        <v>148</v>
      </c>
      <c r="B151" s="16">
        <f>EDATE('Start here'!$B$7,A151-1)</f>
        <v/>
      </c>
      <c r="C151" s="4">
        <f>H151+K151+N151+Q151+T151+W151+Z151+AC151+AF151+AI151</f>
        <v/>
      </c>
      <c r="D151" s="4">
        <f>ROUND(H150*Order!$H$2/12,2)+ROUND(K150*Order!$H$3/12,2)+ROUND(N150*Order!$H$4/12,2)+ROUND(Q150*Order!$H$5/12,2)+ROUND(T150*Order!$H$6/12,2)+ROUND(W150*Order!$H$7/12,2)+ROUND(Z150*Order!$H$8/12,2)+ROUND(AC150*Order!$H$9/12,2)+ROUND(AF150*Order!$H$10/12,2)+ROUND(AI150*Order!$H$11/12,2)</f>
        <v/>
      </c>
      <c r="E151" s="4">
        <f>MAX(0,'Start here'!$B$6-(F151+I151+L151+O151+R151+U151+X151+AA151+AD151+AG151))</f>
        <v/>
      </c>
      <c r="F151" s="4">
        <f>MIN(Order!$I$2,ROUND(H150*(1+Order!$H$2/12),2))</f>
        <v/>
      </c>
      <c r="G151" s="4">
        <f>MAX(0,MIN(ROUND(H150*(1+Order!$H$2/12),2)-F151,E151-(0)))</f>
        <v/>
      </c>
      <c r="H151" s="4">
        <f>MAX(0,ROUND(ROUND(H150*(1+Order!$H$2/12),2)-F151-G151,2))</f>
        <v/>
      </c>
      <c r="I151" s="4">
        <f>MIN(Order!$I$3,ROUND(K150*(1+Order!$H$3/12),2))</f>
        <v/>
      </c>
      <c r="J151" s="4">
        <f>MAX(0,MIN(ROUND(K150*(1+Order!$H$3/12),2)-I151,E151-(G151)))</f>
        <v/>
      </c>
      <c r="K151" s="4">
        <f>MAX(0,ROUND(ROUND(K150*(1+Order!$H$3/12),2)-I151-J151,2))</f>
        <v/>
      </c>
      <c r="L151" s="4">
        <f>MIN(Order!$I$4,ROUND(N150*(1+Order!$H$4/12),2))</f>
        <v/>
      </c>
      <c r="M151" s="4">
        <f>MAX(0,MIN(ROUND(N150*(1+Order!$H$4/12),2)-L151,E151-(G151+J151)))</f>
        <v/>
      </c>
      <c r="N151" s="4">
        <f>MAX(0,ROUND(ROUND(N150*(1+Order!$H$4/12),2)-L151-M151,2))</f>
        <v/>
      </c>
      <c r="O151" s="4">
        <f>MIN(Order!$I$5,ROUND(Q150*(1+Order!$H$5/12),2))</f>
        <v/>
      </c>
      <c r="P151" s="4">
        <f>MAX(0,MIN(ROUND(Q150*(1+Order!$H$5/12),2)-O151,E151-(G151+J151+M151)))</f>
        <v/>
      </c>
      <c r="Q151" s="4">
        <f>MAX(0,ROUND(ROUND(Q150*(1+Order!$H$5/12),2)-O151-P151,2))</f>
        <v/>
      </c>
      <c r="R151" s="4">
        <f>MIN(Order!$I$6,ROUND(T150*(1+Order!$H$6/12),2))</f>
        <v/>
      </c>
      <c r="S151" s="4">
        <f>MAX(0,MIN(ROUND(T150*(1+Order!$H$6/12),2)-R151,E151-(G151+J151+M151+P151)))</f>
        <v/>
      </c>
      <c r="T151" s="4">
        <f>MAX(0,ROUND(ROUND(T150*(1+Order!$H$6/12),2)-R151-S151,2))</f>
        <v/>
      </c>
      <c r="U151" s="4">
        <f>MIN(Order!$I$7,ROUND(W150*(1+Order!$H$7/12),2))</f>
        <v/>
      </c>
      <c r="V151" s="4">
        <f>MAX(0,MIN(ROUND(W150*(1+Order!$H$7/12),2)-U151,E151-(G151+J151+M151+P151+S151)))</f>
        <v/>
      </c>
      <c r="W151" s="4">
        <f>MAX(0,ROUND(ROUND(W150*(1+Order!$H$7/12),2)-U151-V151,2))</f>
        <v/>
      </c>
      <c r="X151" s="4">
        <f>MIN(Order!$I$8,ROUND(Z150*(1+Order!$H$8/12),2))</f>
        <v/>
      </c>
      <c r="Y151" s="4">
        <f>MAX(0,MIN(ROUND(Z150*(1+Order!$H$8/12),2)-X151,E151-(G151+J151+M151+P151+S151+V151)))</f>
        <v/>
      </c>
      <c r="Z151" s="4">
        <f>MAX(0,ROUND(ROUND(Z150*(1+Order!$H$8/12),2)-X151-Y151,2))</f>
        <v/>
      </c>
      <c r="AA151" s="4">
        <f>MIN(Order!$I$9,ROUND(AC150*(1+Order!$H$9/12),2))</f>
        <v/>
      </c>
      <c r="AB151" s="4">
        <f>MAX(0,MIN(ROUND(AC150*(1+Order!$H$9/12),2)-AA151,E151-(G151+J151+M151+P151+S151+V151+Y151)))</f>
        <v/>
      </c>
      <c r="AC151" s="4">
        <f>MAX(0,ROUND(ROUND(AC150*(1+Order!$H$9/12),2)-AA151-AB151,2))</f>
        <v/>
      </c>
      <c r="AD151" s="4">
        <f>MIN(Order!$I$10,ROUND(AF150*(1+Order!$H$10/12),2))</f>
        <v/>
      </c>
      <c r="AE151" s="4">
        <f>MAX(0,MIN(ROUND(AF150*(1+Order!$H$10/12),2)-AD151,E151-(G151+J151+M151+P151+S151+V151+Y151+AB151)))</f>
        <v/>
      </c>
      <c r="AF151" s="4">
        <f>MAX(0,ROUND(ROUND(AF150*(1+Order!$H$10/12),2)-AD151-AE151,2))</f>
        <v/>
      </c>
      <c r="AG151" s="4">
        <f>MIN(Order!$I$11,ROUND(AI150*(1+Order!$H$11/12),2))</f>
        <v/>
      </c>
      <c r="AH151" s="4">
        <f>MAX(0,MIN(ROUND(AI150*(1+Order!$H$11/12),2)-AG151,E151-(G151+J151+M151+P151+S151+V151+Y151+AB151+AE151)))</f>
        <v/>
      </c>
      <c r="AI151" s="4">
        <f>MAX(0,ROUND(ROUND(AI150*(1+Order!$H$11/12),2)-AG151-AH151,2))</f>
        <v/>
      </c>
    </row>
    <row r="152">
      <c r="A152" t="n">
        <v>149</v>
      </c>
      <c r="B152" s="16">
        <f>EDATE('Start here'!$B$7,A152-1)</f>
        <v/>
      </c>
      <c r="C152" s="4">
        <f>H152+K152+N152+Q152+T152+W152+Z152+AC152+AF152+AI152</f>
        <v/>
      </c>
      <c r="D152" s="4">
        <f>ROUND(H151*Order!$H$2/12,2)+ROUND(K151*Order!$H$3/12,2)+ROUND(N151*Order!$H$4/12,2)+ROUND(Q151*Order!$H$5/12,2)+ROUND(T151*Order!$H$6/12,2)+ROUND(W151*Order!$H$7/12,2)+ROUND(Z151*Order!$H$8/12,2)+ROUND(AC151*Order!$H$9/12,2)+ROUND(AF151*Order!$H$10/12,2)+ROUND(AI151*Order!$H$11/12,2)</f>
        <v/>
      </c>
      <c r="E152" s="4">
        <f>MAX(0,'Start here'!$B$6-(F152+I152+L152+O152+R152+U152+X152+AA152+AD152+AG152))</f>
        <v/>
      </c>
      <c r="F152" s="4">
        <f>MIN(Order!$I$2,ROUND(H151*(1+Order!$H$2/12),2))</f>
        <v/>
      </c>
      <c r="G152" s="4">
        <f>MAX(0,MIN(ROUND(H151*(1+Order!$H$2/12),2)-F152,E152-(0)))</f>
        <v/>
      </c>
      <c r="H152" s="4">
        <f>MAX(0,ROUND(ROUND(H151*(1+Order!$H$2/12),2)-F152-G152,2))</f>
        <v/>
      </c>
      <c r="I152" s="4">
        <f>MIN(Order!$I$3,ROUND(K151*(1+Order!$H$3/12),2))</f>
        <v/>
      </c>
      <c r="J152" s="4">
        <f>MAX(0,MIN(ROUND(K151*(1+Order!$H$3/12),2)-I152,E152-(G152)))</f>
        <v/>
      </c>
      <c r="K152" s="4">
        <f>MAX(0,ROUND(ROUND(K151*(1+Order!$H$3/12),2)-I152-J152,2))</f>
        <v/>
      </c>
      <c r="L152" s="4">
        <f>MIN(Order!$I$4,ROUND(N151*(1+Order!$H$4/12),2))</f>
        <v/>
      </c>
      <c r="M152" s="4">
        <f>MAX(0,MIN(ROUND(N151*(1+Order!$H$4/12),2)-L152,E152-(G152+J152)))</f>
        <v/>
      </c>
      <c r="N152" s="4">
        <f>MAX(0,ROUND(ROUND(N151*(1+Order!$H$4/12),2)-L152-M152,2))</f>
        <v/>
      </c>
      <c r="O152" s="4">
        <f>MIN(Order!$I$5,ROUND(Q151*(1+Order!$H$5/12),2))</f>
        <v/>
      </c>
      <c r="P152" s="4">
        <f>MAX(0,MIN(ROUND(Q151*(1+Order!$H$5/12),2)-O152,E152-(G152+J152+M152)))</f>
        <v/>
      </c>
      <c r="Q152" s="4">
        <f>MAX(0,ROUND(ROUND(Q151*(1+Order!$H$5/12),2)-O152-P152,2))</f>
        <v/>
      </c>
      <c r="R152" s="4">
        <f>MIN(Order!$I$6,ROUND(T151*(1+Order!$H$6/12),2))</f>
        <v/>
      </c>
      <c r="S152" s="4">
        <f>MAX(0,MIN(ROUND(T151*(1+Order!$H$6/12),2)-R152,E152-(G152+J152+M152+P152)))</f>
        <v/>
      </c>
      <c r="T152" s="4">
        <f>MAX(0,ROUND(ROUND(T151*(1+Order!$H$6/12),2)-R152-S152,2))</f>
        <v/>
      </c>
      <c r="U152" s="4">
        <f>MIN(Order!$I$7,ROUND(W151*(1+Order!$H$7/12),2))</f>
        <v/>
      </c>
      <c r="V152" s="4">
        <f>MAX(0,MIN(ROUND(W151*(1+Order!$H$7/12),2)-U152,E152-(G152+J152+M152+P152+S152)))</f>
        <v/>
      </c>
      <c r="W152" s="4">
        <f>MAX(0,ROUND(ROUND(W151*(1+Order!$H$7/12),2)-U152-V152,2))</f>
        <v/>
      </c>
      <c r="X152" s="4">
        <f>MIN(Order!$I$8,ROUND(Z151*(1+Order!$H$8/12),2))</f>
        <v/>
      </c>
      <c r="Y152" s="4">
        <f>MAX(0,MIN(ROUND(Z151*(1+Order!$H$8/12),2)-X152,E152-(G152+J152+M152+P152+S152+V152)))</f>
        <v/>
      </c>
      <c r="Z152" s="4">
        <f>MAX(0,ROUND(ROUND(Z151*(1+Order!$H$8/12),2)-X152-Y152,2))</f>
        <v/>
      </c>
      <c r="AA152" s="4">
        <f>MIN(Order!$I$9,ROUND(AC151*(1+Order!$H$9/12),2))</f>
        <v/>
      </c>
      <c r="AB152" s="4">
        <f>MAX(0,MIN(ROUND(AC151*(1+Order!$H$9/12),2)-AA152,E152-(G152+J152+M152+P152+S152+V152+Y152)))</f>
        <v/>
      </c>
      <c r="AC152" s="4">
        <f>MAX(0,ROUND(ROUND(AC151*(1+Order!$H$9/12),2)-AA152-AB152,2))</f>
        <v/>
      </c>
      <c r="AD152" s="4">
        <f>MIN(Order!$I$10,ROUND(AF151*(1+Order!$H$10/12),2))</f>
        <v/>
      </c>
      <c r="AE152" s="4">
        <f>MAX(0,MIN(ROUND(AF151*(1+Order!$H$10/12),2)-AD152,E152-(G152+J152+M152+P152+S152+V152+Y152+AB152)))</f>
        <v/>
      </c>
      <c r="AF152" s="4">
        <f>MAX(0,ROUND(ROUND(AF151*(1+Order!$H$10/12),2)-AD152-AE152,2))</f>
        <v/>
      </c>
      <c r="AG152" s="4">
        <f>MIN(Order!$I$11,ROUND(AI151*(1+Order!$H$11/12),2))</f>
        <v/>
      </c>
      <c r="AH152" s="4">
        <f>MAX(0,MIN(ROUND(AI151*(1+Order!$H$11/12),2)-AG152,E152-(G152+J152+M152+P152+S152+V152+Y152+AB152+AE152)))</f>
        <v/>
      </c>
      <c r="AI152" s="4">
        <f>MAX(0,ROUND(ROUND(AI151*(1+Order!$H$11/12),2)-AG152-AH152,2))</f>
        <v/>
      </c>
    </row>
    <row r="153">
      <c r="A153" t="n">
        <v>150</v>
      </c>
      <c r="B153" s="16">
        <f>EDATE('Start here'!$B$7,A153-1)</f>
        <v/>
      </c>
      <c r="C153" s="4">
        <f>H153+K153+N153+Q153+T153+W153+Z153+AC153+AF153+AI153</f>
        <v/>
      </c>
      <c r="D153" s="4">
        <f>ROUND(H152*Order!$H$2/12,2)+ROUND(K152*Order!$H$3/12,2)+ROUND(N152*Order!$H$4/12,2)+ROUND(Q152*Order!$H$5/12,2)+ROUND(T152*Order!$H$6/12,2)+ROUND(W152*Order!$H$7/12,2)+ROUND(Z152*Order!$H$8/12,2)+ROUND(AC152*Order!$H$9/12,2)+ROUND(AF152*Order!$H$10/12,2)+ROUND(AI152*Order!$H$11/12,2)</f>
        <v/>
      </c>
      <c r="E153" s="4">
        <f>MAX(0,'Start here'!$B$6-(F153+I153+L153+O153+R153+U153+X153+AA153+AD153+AG153))</f>
        <v/>
      </c>
      <c r="F153" s="4">
        <f>MIN(Order!$I$2,ROUND(H152*(1+Order!$H$2/12),2))</f>
        <v/>
      </c>
      <c r="G153" s="4">
        <f>MAX(0,MIN(ROUND(H152*(1+Order!$H$2/12),2)-F153,E153-(0)))</f>
        <v/>
      </c>
      <c r="H153" s="4">
        <f>MAX(0,ROUND(ROUND(H152*(1+Order!$H$2/12),2)-F153-G153,2))</f>
        <v/>
      </c>
      <c r="I153" s="4">
        <f>MIN(Order!$I$3,ROUND(K152*(1+Order!$H$3/12),2))</f>
        <v/>
      </c>
      <c r="J153" s="4">
        <f>MAX(0,MIN(ROUND(K152*(1+Order!$H$3/12),2)-I153,E153-(G153)))</f>
        <v/>
      </c>
      <c r="K153" s="4">
        <f>MAX(0,ROUND(ROUND(K152*(1+Order!$H$3/12),2)-I153-J153,2))</f>
        <v/>
      </c>
      <c r="L153" s="4">
        <f>MIN(Order!$I$4,ROUND(N152*(1+Order!$H$4/12),2))</f>
        <v/>
      </c>
      <c r="M153" s="4">
        <f>MAX(0,MIN(ROUND(N152*(1+Order!$H$4/12),2)-L153,E153-(G153+J153)))</f>
        <v/>
      </c>
      <c r="N153" s="4">
        <f>MAX(0,ROUND(ROUND(N152*(1+Order!$H$4/12),2)-L153-M153,2))</f>
        <v/>
      </c>
      <c r="O153" s="4">
        <f>MIN(Order!$I$5,ROUND(Q152*(1+Order!$H$5/12),2))</f>
        <v/>
      </c>
      <c r="P153" s="4">
        <f>MAX(0,MIN(ROUND(Q152*(1+Order!$H$5/12),2)-O153,E153-(G153+J153+M153)))</f>
        <v/>
      </c>
      <c r="Q153" s="4">
        <f>MAX(0,ROUND(ROUND(Q152*(1+Order!$H$5/12),2)-O153-P153,2))</f>
        <v/>
      </c>
      <c r="R153" s="4">
        <f>MIN(Order!$I$6,ROUND(T152*(1+Order!$H$6/12),2))</f>
        <v/>
      </c>
      <c r="S153" s="4">
        <f>MAX(0,MIN(ROUND(T152*(1+Order!$H$6/12),2)-R153,E153-(G153+J153+M153+P153)))</f>
        <v/>
      </c>
      <c r="T153" s="4">
        <f>MAX(0,ROUND(ROUND(T152*(1+Order!$H$6/12),2)-R153-S153,2))</f>
        <v/>
      </c>
      <c r="U153" s="4">
        <f>MIN(Order!$I$7,ROUND(W152*(1+Order!$H$7/12),2))</f>
        <v/>
      </c>
      <c r="V153" s="4">
        <f>MAX(0,MIN(ROUND(W152*(1+Order!$H$7/12),2)-U153,E153-(G153+J153+M153+P153+S153)))</f>
        <v/>
      </c>
      <c r="W153" s="4">
        <f>MAX(0,ROUND(ROUND(W152*(1+Order!$H$7/12),2)-U153-V153,2))</f>
        <v/>
      </c>
      <c r="X153" s="4">
        <f>MIN(Order!$I$8,ROUND(Z152*(1+Order!$H$8/12),2))</f>
        <v/>
      </c>
      <c r="Y153" s="4">
        <f>MAX(0,MIN(ROUND(Z152*(1+Order!$H$8/12),2)-X153,E153-(G153+J153+M153+P153+S153+V153)))</f>
        <v/>
      </c>
      <c r="Z153" s="4">
        <f>MAX(0,ROUND(ROUND(Z152*(1+Order!$H$8/12),2)-X153-Y153,2))</f>
        <v/>
      </c>
      <c r="AA153" s="4">
        <f>MIN(Order!$I$9,ROUND(AC152*(1+Order!$H$9/12),2))</f>
        <v/>
      </c>
      <c r="AB153" s="4">
        <f>MAX(0,MIN(ROUND(AC152*(1+Order!$H$9/12),2)-AA153,E153-(G153+J153+M153+P153+S153+V153+Y153)))</f>
        <v/>
      </c>
      <c r="AC153" s="4">
        <f>MAX(0,ROUND(ROUND(AC152*(1+Order!$H$9/12),2)-AA153-AB153,2))</f>
        <v/>
      </c>
      <c r="AD153" s="4">
        <f>MIN(Order!$I$10,ROUND(AF152*(1+Order!$H$10/12),2))</f>
        <v/>
      </c>
      <c r="AE153" s="4">
        <f>MAX(0,MIN(ROUND(AF152*(1+Order!$H$10/12),2)-AD153,E153-(G153+J153+M153+P153+S153+V153+Y153+AB153)))</f>
        <v/>
      </c>
      <c r="AF153" s="4">
        <f>MAX(0,ROUND(ROUND(AF152*(1+Order!$H$10/12),2)-AD153-AE153,2))</f>
        <v/>
      </c>
      <c r="AG153" s="4">
        <f>MIN(Order!$I$11,ROUND(AI152*(1+Order!$H$11/12),2))</f>
        <v/>
      </c>
      <c r="AH153" s="4">
        <f>MAX(0,MIN(ROUND(AI152*(1+Order!$H$11/12),2)-AG153,E153-(G153+J153+M153+P153+S153+V153+Y153+AB153+AE153)))</f>
        <v/>
      </c>
      <c r="AI153" s="4">
        <f>MAX(0,ROUND(ROUND(AI152*(1+Order!$H$11/12),2)-AG153-AH153,2))</f>
        <v/>
      </c>
    </row>
    <row r="154">
      <c r="A154" t="n">
        <v>151</v>
      </c>
      <c r="B154" s="16">
        <f>EDATE('Start here'!$B$7,A154-1)</f>
        <v/>
      </c>
      <c r="C154" s="4">
        <f>H154+K154+N154+Q154+T154+W154+Z154+AC154+AF154+AI154</f>
        <v/>
      </c>
      <c r="D154" s="4">
        <f>ROUND(H153*Order!$H$2/12,2)+ROUND(K153*Order!$H$3/12,2)+ROUND(N153*Order!$H$4/12,2)+ROUND(Q153*Order!$H$5/12,2)+ROUND(T153*Order!$H$6/12,2)+ROUND(W153*Order!$H$7/12,2)+ROUND(Z153*Order!$H$8/12,2)+ROUND(AC153*Order!$H$9/12,2)+ROUND(AF153*Order!$H$10/12,2)+ROUND(AI153*Order!$H$11/12,2)</f>
        <v/>
      </c>
      <c r="E154" s="4">
        <f>MAX(0,'Start here'!$B$6-(F154+I154+L154+O154+R154+U154+X154+AA154+AD154+AG154))</f>
        <v/>
      </c>
      <c r="F154" s="4">
        <f>MIN(Order!$I$2,ROUND(H153*(1+Order!$H$2/12),2))</f>
        <v/>
      </c>
      <c r="G154" s="4">
        <f>MAX(0,MIN(ROUND(H153*(1+Order!$H$2/12),2)-F154,E154-(0)))</f>
        <v/>
      </c>
      <c r="H154" s="4">
        <f>MAX(0,ROUND(ROUND(H153*(1+Order!$H$2/12),2)-F154-G154,2))</f>
        <v/>
      </c>
      <c r="I154" s="4">
        <f>MIN(Order!$I$3,ROUND(K153*(1+Order!$H$3/12),2))</f>
        <v/>
      </c>
      <c r="J154" s="4">
        <f>MAX(0,MIN(ROUND(K153*(1+Order!$H$3/12),2)-I154,E154-(G154)))</f>
        <v/>
      </c>
      <c r="K154" s="4">
        <f>MAX(0,ROUND(ROUND(K153*(1+Order!$H$3/12),2)-I154-J154,2))</f>
        <v/>
      </c>
      <c r="L154" s="4">
        <f>MIN(Order!$I$4,ROUND(N153*(1+Order!$H$4/12),2))</f>
        <v/>
      </c>
      <c r="M154" s="4">
        <f>MAX(0,MIN(ROUND(N153*(1+Order!$H$4/12),2)-L154,E154-(G154+J154)))</f>
        <v/>
      </c>
      <c r="N154" s="4">
        <f>MAX(0,ROUND(ROUND(N153*(1+Order!$H$4/12),2)-L154-M154,2))</f>
        <v/>
      </c>
      <c r="O154" s="4">
        <f>MIN(Order!$I$5,ROUND(Q153*(1+Order!$H$5/12),2))</f>
        <v/>
      </c>
      <c r="P154" s="4">
        <f>MAX(0,MIN(ROUND(Q153*(1+Order!$H$5/12),2)-O154,E154-(G154+J154+M154)))</f>
        <v/>
      </c>
      <c r="Q154" s="4">
        <f>MAX(0,ROUND(ROUND(Q153*(1+Order!$H$5/12),2)-O154-P154,2))</f>
        <v/>
      </c>
      <c r="R154" s="4">
        <f>MIN(Order!$I$6,ROUND(T153*(1+Order!$H$6/12),2))</f>
        <v/>
      </c>
      <c r="S154" s="4">
        <f>MAX(0,MIN(ROUND(T153*(1+Order!$H$6/12),2)-R154,E154-(G154+J154+M154+P154)))</f>
        <v/>
      </c>
      <c r="T154" s="4">
        <f>MAX(0,ROUND(ROUND(T153*(1+Order!$H$6/12),2)-R154-S154,2))</f>
        <v/>
      </c>
      <c r="U154" s="4">
        <f>MIN(Order!$I$7,ROUND(W153*(1+Order!$H$7/12),2))</f>
        <v/>
      </c>
      <c r="V154" s="4">
        <f>MAX(0,MIN(ROUND(W153*(1+Order!$H$7/12),2)-U154,E154-(G154+J154+M154+P154+S154)))</f>
        <v/>
      </c>
      <c r="W154" s="4">
        <f>MAX(0,ROUND(ROUND(W153*(1+Order!$H$7/12),2)-U154-V154,2))</f>
        <v/>
      </c>
      <c r="X154" s="4">
        <f>MIN(Order!$I$8,ROUND(Z153*(1+Order!$H$8/12),2))</f>
        <v/>
      </c>
      <c r="Y154" s="4">
        <f>MAX(0,MIN(ROUND(Z153*(1+Order!$H$8/12),2)-X154,E154-(G154+J154+M154+P154+S154+V154)))</f>
        <v/>
      </c>
      <c r="Z154" s="4">
        <f>MAX(0,ROUND(ROUND(Z153*(1+Order!$H$8/12),2)-X154-Y154,2))</f>
        <v/>
      </c>
      <c r="AA154" s="4">
        <f>MIN(Order!$I$9,ROUND(AC153*(1+Order!$H$9/12),2))</f>
        <v/>
      </c>
      <c r="AB154" s="4">
        <f>MAX(0,MIN(ROUND(AC153*(1+Order!$H$9/12),2)-AA154,E154-(G154+J154+M154+P154+S154+V154+Y154)))</f>
        <v/>
      </c>
      <c r="AC154" s="4">
        <f>MAX(0,ROUND(ROUND(AC153*(1+Order!$H$9/12),2)-AA154-AB154,2))</f>
        <v/>
      </c>
      <c r="AD154" s="4">
        <f>MIN(Order!$I$10,ROUND(AF153*(1+Order!$H$10/12),2))</f>
        <v/>
      </c>
      <c r="AE154" s="4">
        <f>MAX(0,MIN(ROUND(AF153*(1+Order!$H$10/12),2)-AD154,E154-(G154+J154+M154+P154+S154+V154+Y154+AB154)))</f>
        <v/>
      </c>
      <c r="AF154" s="4">
        <f>MAX(0,ROUND(ROUND(AF153*(1+Order!$H$10/12),2)-AD154-AE154,2))</f>
        <v/>
      </c>
      <c r="AG154" s="4">
        <f>MIN(Order!$I$11,ROUND(AI153*(1+Order!$H$11/12),2))</f>
        <v/>
      </c>
      <c r="AH154" s="4">
        <f>MAX(0,MIN(ROUND(AI153*(1+Order!$H$11/12),2)-AG154,E154-(G154+J154+M154+P154+S154+V154+Y154+AB154+AE154)))</f>
        <v/>
      </c>
      <c r="AI154" s="4">
        <f>MAX(0,ROUND(ROUND(AI153*(1+Order!$H$11/12),2)-AG154-AH154,2))</f>
        <v/>
      </c>
    </row>
    <row r="155">
      <c r="A155" t="n">
        <v>152</v>
      </c>
      <c r="B155" s="16">
        <f>EDATE('Start here'!$B$7,A155-1)</f>
        <v/>
      </c>
      <c r="C155" s="4">
        <f>H155+K155+N155+Q155+T155+W155+Z155+AC155+AF155+AI155</f>
        <v/>
      </c>
      <c r="D155" s="4">
        <f>ROUND(H154*Order!$H$2/12,2)+ROUND(K154*Order!$H$3/12,2)+ROUND(N154*Order!$H$4/12,2)+ROUND(Q154*Order!$H$5/12,2)+ROUND(T154*Order!$H$6/12,2)+ROUND(W154*Order!$H$7/12,2)+ROUND(Z154*Order!$H$8/12,2)+ROUND(AC154*Order!$H$9/12,2)+ROUND(AF154*Order!$H$10/12,2)+ROUND(AI154*Order!$H$11/12,2)</f>
        <v/>
      </c>
      <c r="E155" s="4">
        <f>MAX(0,'Start here'!$B$6-(F155+I155+L155+O155+R155+U155+X155+AA155+AD155+AG155))</f>
        <v/>
      </c>
      <c r="F155" s="4">
        <f>MIN(Order!$I$2,ROUND(H154*(1+Order!$H$2/12),2))</f>
        <v/>
      </c>
      <c r="G155" s="4">
        <f>MAX(0,MIN(ROUND(H154*(1+Order!$H$2/12),2)-F155,E155-(0)))</f>
        <v/>
      </c>
      <c r="H155" s="4">
        <f>MAX(0,ROUND(ROUND(H154*(1+Order!$H$2/12),2)-F155-G155,2))</f>
        <v/>
      </c>
      <c r="I155" s="4">
        <f>MIN(Order!$I$3,ROUND(K154*(1+Order!$H$3/12),2))</f>
        <v/>
      </c>
      <c r="J155" s="4">
        <f>MAX(0,MIN(ROUND(K154*(1+Order!$H$3/12),2)-I155,E155-(G155)))</f>
        <v/>
      </c>
      <c r="K155" s="4">
        <f>MAX(0,ROUND(ROUND(K154*(1+Order!$H$3/12),2)-I155-J155,2))</f>
        <v/>
      </c>
      <c r="L155" s="4">
        <f>MIN(Order!$I$4,ROUND(N154*(1+Order!$H$4/12),2))</f>
        <v/>
      </c>
      <c r="M155" s="4">
        <f>MAX(0,MIN(ROUND(N154*(1+Order!$H$4/12),2)-L155,E155-(G155+J155)))</f>
        <v/>
      </c>
      <c r="N155" s="4">
        <f>MAX(0,ROUND(ROUND(N154*(1+Order!$H$4/12),2)-L155-M155,2))</f>
        <v/>
      </c>
      <c r="O155" s="4">
        <f>MIN(Order!$I$5,ROUND(Q154*(1+Order!$H$5/12),2))</f>
        <v/>
      </c>
      <c r="P155" s="4">
        <f>MAX(0,MIN(ROUND(Q154*(1+Order!$H$5/12),2)-O155,E155-(G155+J155+M155)))</f>
        <v/>
      </c>
      <c r="Q155" s="4">
        <f>MAX(0,ROUND(ROUND(Q154*(1+Order!$H$5/12),2)-O155-P155,2))</f>
        <v/>
      </c>
      <c r="R155" s="4">
        <f>MIN(Order!$I$6,ROUND(T154*(1+Order!$H$6/12),2))</f>
        <v/>
      </c>
      <c r="S155" s="4">
        <f>MAX(0,MIN(ROUND(T154*(1+Order!$H$6/12),2)-R155,E155-(G155+J155+M155+P155)))</f>
        <v/>
      </c>
      <c r="T155" s="4">
        <f>MAX(0,ROUND(ROUND(T154*(1+Order!$H$6/12),2)-R155-S155,2))</f>
        <v/>
      </c>
      <c r="U155" s="4">
        <f>MIN(Order!$I$7,ROUND(W154*(1+Order!$H$7/12),2))</f>
        <v/>
      </c>
      <c r="V155" s="4">
        <f>MAX(0,MIN(ROUND(W154*(1+Order!$H$7/12),2)-U155,E155-(G155+J155+M155+P155+S155)))</f>
        <v/>
      </c>
      <c r="W155" s="4">
        <f>MAX(0,ROUND(ROUND(W154*(1+Order!$H$7/12),2)-U155-V155,2))</f>
        <v/>
      </c>
      <c r="X155" s="4">
        <f>MIN(Order!$I$8,ROUND(Z154*(1+Order!$H$8/12),2))</f>
        <v/>
      </c>
      <c r="Y155" s="4">
        <f>MAX(0,MIN(ROUND(Z154*(1+Order!$H$8/12),2)-X155,E155-(G155+J155+M155+P155+S155+V155)))</f>
        <v/>
      </c>
      <c r="Z155" s="4">
        <f>MAX(0,ROUND(ROUND(Z154*(1+Order!$H$8/12),2)-X155-Y155,2))</f>
        <v/>
      </c>
      <c r="AA155" s="4">
        <f>MIN(Order!$I$9,ROUND(AC154*(1+Order!$H$9/12),2))</f>
        <v/>
      </c>
      <c r="AB155" s="4">
        <f>MAX(0,MIN(ROUND(AC154*(1+Order!$H$9/12),2)-AA155,E155-(G155+J155+M155+P155+S155+V155+Y155)))</f>
        <v/>
      </c>
      <c r="AC155" s="4">
        <f>MAX(0,ROUND(ROUND(AC154*(1+Order!$H$9/12),2)-AA155-AB155,2))</f>
        <v/>
      </c>
      <c r="AD155" s="4">
        <f>MIN(Order!$I$10,ROUND(AF154*(1+Order!$H$10/12),2))</f>
        <v/>
      </c>
      <c r="AE155" s="4">
        <f>MAX(0,MIN(ROUND(AF154*(1+Order!$H$10/12),2)-AD155,E155-(G155+J155+M155+P155+S155+V155+Y155+AB155)))</f>
        <v/>
      </c>
      <c r="AF155" s="4">
        <f>MAX(0,ROUND(ROUND(AF154*(1+Order!$H$10/12),2)-AD155-AE155,2))</f>
        <v/>
      </c>
      <c r="AG155" s="4">
        <f>MIN(Order!$I$11,ROUND(AI154*(1+Order!$H$11/12),2))</f>
        <v/>
      </c>
      <c r="AH155" s="4">
        <f>MAX(0,MIN(ROUND(AI154*(1+Order!$H$11/12),2)-AG155,E155-(G155+J155+M155+P155+S155+V155+Y155+AB155+AE155)))</f>
        <v/>
      </c>
      <c r="AI155" s="4">
        <f>MAX(0,ROUND(ROUND(AI154*(1+Order!$H$11/12),2)-AG155-AH155,2))</f>
        <v/>
      </c>
    </row>
    <row r="156">
      <c r="A156" t="n">
        <v>153</v>
      </c>
      <c r="B156" s="16">
        <f>EDATE('Start here'!$B$7,A156-1)</f>
        <v/>
      </c>
      <c r="C156" s="4">
        <f>H156+K156+N156+Q156+T156+W156+Z156+AC156+AF156+AI156</f>
        <v/>
      </c>
      <c r="D156" s="4">
        <f>ROUND(H155*Order!$H$2/12,2)+ROUND(K155*Order!$H$3/12,2)+ROUND(N155*Order!$H$4/12,2)+ROUND(Q155*Order!$H$5/12,2)+ROUND(T155*Order!$H$6/12,2)+ROUND(W155*Order!$H$7/12,2)+ROUND(Z155*Order!$H$8/12,2)+ROUND(AC155*Order!$H$9/12,2)+ROUND(AF155*Order!$H$10/12,2)+ROUND(AI155*Order!$H$11/12,2)</f>
        <v/>
      </c>
      <c r="E156" s="4">
        <f>MAX(0,'Start here'!$B$6-(F156+I156+L156+O156+R156+U156+X156+AA156+AD156+AG156))</f>
        <v/>
      </c>
      <c r="F156" s="4">
        <f>MIN(Order!$I$2,ROUND(H155*(1+Order!$H$2/12),2))</f>
        <v/>
      </c>
      <c r="G156" s="4">
        <f>MAX(0,MIN(ROUND(H155*(1+Order!$H$2/12),2)-F156,E156-(0)))</f>
        <v/>
      </c>
      <c r="H156" s="4">
        <f>MAX(0,ROUND(ROUND(H155*(1+Order!$H$2/12),2)-F156-G156,2))</f>
        <v/>
      </c>
      <c r="I156" s="4">
        <f>MIN(Order!$I$3,ROUND(K155*(1+Order!$H$3/12),2))</f>
        <v/>
      </c>
      <c r="J156" s="4">
        <f>MAX(0,MIN(ROUND(K155*(1+Order!$H$3/12),2)-I156,E156-(G156)))</f>
        <v/>
      </c>
      <c r="K156" s="4">
        <f>MAX(0,ROUND(ROUND(K155*(1+Order!$H$3/12),2)-I156-J156,2))</f>
        <v/>
      </c>
      <c r="L156" s="4">
        <f>MIN(Order!$I$4,ROUND(N155*(1+Order!$H$4/12),2))</f>
        <v/>
      </c>
      <c r="M156" s="4">
        <f>MAX(0,MIN(ROUND(N155*(1+Order!$H$4/12),2)-L156,E156-(G156+J156)))</f>
        <v/>
      </c>
      <c r="N156" s="4">
        <f>MAX(0,ROUND(ROUND(N155*(1+Order!$H$4/12),2)-L156-M156,2))</f>
        <v/>
      </c>
      <c r="O156" s="4">
        <f>MIN(Order!$I$5,ROUND(Q155*(1+Order!$H$5/12),2))</f>
        <v/>
      </c>
      <c r="P156" s="4">
        <f>MAX(0,MIN(ROUND(Q155*(1+Order!$H$5/12),2)-O156,E156-(G156+J156+M156)))</f>
        <v/>
      </c>
      <c r="Q156" s="4">
        <f>MAX(0,ROUND(ROUND(Q155*(1+Order!$H$5/12),2)-O156-P156,2))</f>
        <v/>
      </c>
      <c r="R156" s="4">
        <f>MIN(Order!$I$6,ROUND(T155*(1+Order!$H$6/12),2))</f>
        <v/>
      </c>
      <c r="S156" s="4">
        <f>MAX(0,MIN(ROUND(T155*(1+Order!$H$6/12),2)-R156,E156-(G156+J156+M156+P156)))</f>
        <v/>
      </c>
      <c r="T156" s="4">
        <f>MAX(0,ROUND(ROUND(T155*(1+Order!$H$6/12),2)-R156-S156,2))</f>
        <v/>
      </c>
      <c r="U156" s="4">
        <f>MIN(Order!$I$7,ROUND(W155*(1+Order!$H$7/12),2))</f>
        <v/>
      </c>
      <c r="V156" s="4">
        <f>MAX(0,MIN(ROUND(W155*(1+Order!$H$7/12),2)-U156,E156-(G156+J156+M156+P156+S156)))</f>
        <v/>
      </c>
      <c r="W156" s="4">
        <f>MAX(0,ROUND(ROUND(W155*(1+Order!$H$7/12),2)-U156-V156,2))</f>
        <v/>
      </c>
      <c r="X156" s="4">
        <f>MIN(Order!$I$8,ROUND(Z155*(1+Order!$H$8/12),2))</f>
        <v/>
      </c>
      <c r="Y156" s="4">
        <f>MAX(0,MIN(ROUND(Z155*(1+Order!$H$8/12),2)-X156,E156-(G156+J156+M156+P156+S156+V156)))</f>
        <v/>
      </c>
      <c r="Z156" s="4">
        <f>MAX(0,ROUND(ROUND(Z155*(1+Order!$H$8/12),2)-X156-Y156,2))</f>
        <v/>
      </c>
      <c r="AA156" s="4">
        <f>MIN(Order!$I$9,ROUND(AC155*(1+Order!$H$9/12),2))</f>
        <v/>
      </c>
      <c r="AB156" s="4">
        <f>MAX(0,MIN(ROUND(AC155*(1+Order!$H$9/12),2)-AA156,E156-(G156+J156+M156+P156+S156+V156+Y156)))</f>
        <v/>
      </c>
      <c r="AC156" s="4">
        <f>MAX(0,ROUND(ROUND(AC155*(1+Order!$H$9/12),2)-AA156-AB156,2))</f>
        <v/>
      </c>
      <c r="AD156" s="4">
        <f>MIN(Order!$I$10,ROUND(AF155*(1+Order!$H$10/12),2))</f>
        <v/>
      </c>
      <c r="AE156" s="4">
        <f>MAX(0,MIN(ROUND(AF155*(1+Order!$H$10/12),2)-AD156,E156-(G156+J156+M156+P156+S156+V156+Y156+AB156)))</f>
        <v/>
      </c>
      <c r="AF156" s="4">
        <f>MAX(0,ROUND(ROUND(AF155*(1+Order!$H$10/12),2)-AD156-AE156,2))</f>
        <v/>
      </c>
      <c r="AG156" s="4">
        <f>MIN(Order!$I$11,ROUND(AI155*(1+Order!$H$11/12),2))</f>
        <v/>
      </c>
      <c r="AH156" s="4">
        <f>MAX(0,MIN(ROUND(AI155*(1+Order!$H$11/12),2)-AG156,E156-(G156+J156+M156+P156+S156+V156+Y156+AB156+AE156)))</f>
        <v/>
      </c>
      <c r="AI156" s="4">
        <f>MAX(0,ROUND(ROUND(AI155*(1+Order!$H$11/12),2)-AG156-AH156,2))</f>
        <v/>
      </c>
    </row>
    <row r="157">
      <c r="A157" t="n">
        <v>154</v>
      </c>
      <c r="B157" s="16">
        <f>EDATE('Start here'!$B$7,A157-1)</f>
        <v/>
      </c>
      <c r="C157" s="4">
        <f>H157+K157+N157+Q157+T157+W157+Z157+AC157+AF157+AI157</f>
        <v/>
      </c>
      <c r="D157" s="4">
        <f>ROUND(H156*Order!$H$2/12,2)+ROUND(K156*Order!$H$3/12,2)+ROUND(N156*Order!$H$4/12,2)+ROUND(Q156*Order!$H$5/12,2)+ROUND(T156*Order!$H$6/12,2)+ROUND(W156*Order!$H$7/12,2)+ROUND(Z156*Order!$H$8/12,2)+ROUND(AC156*Order!$H$9/12,2)+ROUND(AF156*Order!$H$10/12,2)+ROUND(AI156*Order!$H$11/12,2)</f>
        <v/>
      </c>
      <c r="E157" s="4">
        <f>MAX(0,'Start here'!$B$6-(F157+I157+L157+O157+R157+U157+X157+AA157+AD157+AG157))</f>
        <v/>
      </c>
      <c r="F157" s="4">
        <f>MIN(Order!$I$2,ROUND(H156*(1+Order!$H$2/12),2))</f>
        <v/>
      </c>
      <c r="G157" s="4">
        <f>MAX(0,MIN(ROUND(H156*(1+Order!$H$2/12),2)-F157,E157-(0)))</f>
        <v/>
      </c>
      <c r="H157" s="4">
        <f>MAX(0,ROUND(ROUND(H156*(1+Order!$H$2/12),2)-F157-G157,2))</f>
        <v/>
      </c>
      <c r="I157" s="4">
        <f>MIN(Order!$I$3,ROUND(K156*(1+Order!$H$3/12),2))</f>
        <v/>
      </c>
      <c r="J157" s="4">
        <f>MAX(0,MIN(ROUND(K156*(1+Order!$H$3/12),2)-I157,E157-(G157)))</f>
        <v/>
      </c>
      <c r="K157" s="4">
        <f>MAX(0,ROUND(ROUND(K156*(1+Order!$H$3/12),2)-I157-J157,2))</f>
        <v/>
      </c>
      <c r="L157" s="4">
        <f>MIN(Order!$I$4,ROUND(N156*(1+Order!$H$4/12),2))</f>
        <v/>
      </c>
      <c r="M157" s="4">
        <f>MAX(0,MIN(ROUND(N156*(1+Order!$H$4/12),2)-L157,E157-(G157+J157)))</f>
        <v/>
      </c>
      <c r="N157" s="4">
        <f>MAX(0,ROUND(ROUND(N156*(1+Order!$H$4/12),2)-L157-M157,2))</f>
        <v/>
      </c>
      <c r="O157" s="4">
        <f>MIN(Order!$I$5,ROUND(Q156*(1+Order!$H$5/12),2))</f>
        <v/>
      </c>
      <c r="P157" s="4">
        <f>MAX(0,MIN(ROUND(Q156*(1+Order!$H$5/12),2)-O157,E157-(G157+J157+M157)))</f>
        <v/>
      </c>
      <c r="Q157" s="4">
        <f>MAX(0,ROUND(ROUND(Q156*(1+Order!$H$5/12),2)-O157-P157,2))</f>
        <v/>
      </c>
      <c r="R157" s="4">
        <f>MIN(Order!$I$6,ROUND(T156*(1+Order!$H$6/12),2))</f>
        <v/>
      </c>
      <c r="S157" s="4">
        <f>MAX(0,MIN(ROUND(T156*(1+Order!$H$6/12),2)-R157,E157-(G157+J157+M157+P157)))</f>
        <v/>
      </c>
      <c r="T157" s="4">
        <f>MAX(0,ROUND(ROUND(T156*(1+Order!$H$6/12),2)-R157-S157,2))</f>
        <v/>
      </c>
      <c r="U157" s="4">
        <f>MIN(Order!$I$7,ROUND(W156*(1+Order!$H$7/12),2))</f>
        <v/>
      </c>
      <c r="V157" s="4">
        <f>MAX(0,MIN(ROUND(W156*(1+Order!$H$7/12),2)-U157,E157-(G157+J157+M157+P157+S157)))</f>
        <v/>
      </c>
      <c r="W157" s="4">
        <f>MAX(0,ROUND(ROUND(W156*(1+Order!$H$7/12),2)-U157-V157,2))</f>
        <v/>
      </c>
      <c r="X157" s="4">
        <f>MIN(Order!$I$8,ROUND(Z156*(1+Order!$H$8/12),2))</f>
        <v/>
      </c>
      <c r="Y157" s="4">
        <f>MAX(0,MIN(ROUND(Z156*(1+Order!$H$8/12),2)-X157,E157-(G157+J157+M157+P157+S157+V157)))</f>
        <v/>
      </c>
      <c r="Z157" s="4">
        <f>MAX(0,ROUND(ROUND(Z156*(1+Order!$H$8/12),2)-X157-Y157,2))</f>
        <v/>
      </c>
      <c r="AA157" s="4">
        <f>MIN(Order!$I$9,ROUND(AC156*(1+Order!$H$9/12),2))</f>
        <v/>
      </c>
      <c r="AB157" s="4">
        <f>MAX(0,MIN(ROUND(AC156*(1+Order!$H$9/12),2)-AA157,E157-(G157+J157+M157+P157+S157+V157+Y157)))</f>
        <v/>
      </c>
      <c r="AC157" s="4">
        <f>MAX(0,ROUND(ROUND(AC156*(1+Order!$H$9/12),2)-AA157-AB157,2))</f>
        <v/>
      </c>
      <c r="AD157" s="4">
        <f>MIN(Order!$I$10,ROUND(AF156*(1+Order!$H$10/12),2))</f>
        <v/>
      </c>
      <c r="AE157" s="4">
        <f>MAX(0,MIN(ROUND(AF156*(1+Order!$H$10/12),2)-AD157,E157-(G157+J157+M157+P157+S157+V157+Y157+AB157)))</f>
        <v/>
      </c>
      <c r="AF157" s="4">
        <f>MAX(0,ROUND(ROUND(AF156*(1+Order!$H$10/12),2)-AD157-AE157,2))</f>
        <v/>
      </c>
      <c r="AG157" s="4">
        <f>MIN(Order!$I$11,ROUND(AI156*(1+Order!$H$11/12),2))</f>
        <v/>
      </c>
      <c r="AH157" s="4">
        <f>MAX(0,MIN(ROUND(AI156*(1+Order!$H$11/12),2)-AG157,E157-(G157+J157+M157+P157+S157+V157+Y157+AB157+AE157)))</f>
        <v/>
      </c>
      <c r="AI157" s="4">
        <f>MAX(0,ROUND(ROUND(AI156*(1+Order!$H$11/12),2)-AG157-AH157,2))</f>
        <v/>
      </c>
    </row>
    <row r="158">
      <c r="A158" t="n">
        <v>155</v>
      </c>
      <c r="B158" s="16">
        <f>EDATE('Start here'!$B$7,A158-1)</f>
        <v/>
      </c>
      <c r="C158" s="4">
        <f>H158+K158+N158+Q158+T158+W158+Z158+AC158+AF158+AI158</f>
        <v/>
      </c>
      <c r="D158" s="4">
        <f>ROUND(H157*Order!$H$2/12,2)+ROUND(K157*Order!$H$3/12,2)+ROUND(N157*Order!$H$4/12,2)+ROUND(Q157*Order!$H$5/12,2)+ROUND(T157*Order!$H$6/12,2)+ROUND(W157*Order!$H$7/12,2)+ROUND(Z157*Order!$H$8/12,2)+ROUND(AC157*Order!$H$9/12,2)+ROUND(AF157*Order!$H$10/12,2)+ROUND(AI157*Order!$H$11/12,2)</f>
        <v/>
      </c>
      <c r="E158" s="4">
        <f>MAX(0,'Start here'!$B$6-(F158+I158+L158+O158+R158+U158+X158+AA158+AD158+AG158))</f>
        <v/>
      </c>
      <c r="F158" s="4">
        <f>MIN(Order!$I$2,ROUND(H157*(1+Order!$H$2/12),2))</f>
        <v/>
      </c>
      <c r="G158" s="4">
        <f>MAX(0,MIN(ROUND(H157*(1+Order!$H$2/12),2)-F158,E158-(0)))</f>
        <v/>
      </c>
      <c r="H158" s="4">
        <f>MAX(0,ROUND(ROUND(H157*(1+Order!$H$2/12),2)-F158-G158,2))</f>
        <v/>
      </c>
      <c r="I158" s="4">
        <f>MIN(Order!$I$3,ROUND(K157*(1+Order!$H$3/12),2))</f>
        <v/>
      </c>
      <c r="J158" s="4">
        <f>MAX(0,MIN(ROUND(K157*(1+Order!$H$3/12),2)-I158,E158-(G158)))</f>
        <v/>
      </c>
      <c r="K158" s="4">
        <f>MAX(0,ROUND(ROUND(K157*(1+Order!$H$3/12),2)-I158-J158,2))</f>
        <v/>
      </c>
      <c r="L158" s="4">
        <f>MIN(Order!$I$4,ROUND(N157*(1+Order!$H$4/12),2))</f>
        <v/>
      </c>
      <c r="M158" s="4">
        <f>MAX(0,MIN(ROUND(N157*(1+Order!$H$4/12),2)-L158,E158-(G158+J158)))</f>
        <v/>
      </c>
      <c r="N158" s="4">
        <f>MAX(0,ROUND(ROUND(N157*(1+Order!$H$4/12),2)-L158-M158,2))</f>
        <v/>
      </c>
      <c r="O158" s="4">
        <f>MIN(Order!$I$5,ROUND(Q157*(1+Order!$H$5/12),2))</f>
        <v/>
      </c>
      <c r="P158" s="4">
        <f>MAX(0,MIN(ROUND(Q157*(1+Order!$H$5/12),2)-O158,E158-(G158+J158+M158)))</f>
        <v/>
      </c>
      <c r="Q158" s="4">
        <f>MAX(0,ROUND(ROUND(Q157*(1+Order!$H$5/12),2)-O158-P158,2))</f>
        <v/>
      </c>
      <c r="R158" s="4">
        <f>MIN(Order!$I$6,ROUND(T157*(1+Order!$H$6/12),2))</f>
        <v/>
      </c>
      <c r="S158" s="4">
        <f>MAX(0,MIN(ROUND(T157*(1+Order!$H$6/12),2)-R158,E158-(G158+J158+M158+P158)))</f>
        <v/>
      </c>
      <c r="T158" s="4">
        <f>MAX(0,ROUND(ROUND(T157*(1+Order!$H$6/12),2)-R158-S158,2))</f>
        <v/>
      </c>
      <c r="U158" s="4">
        <f>MIN(Order!$I$7,ROUND(W157*(1+Order!$H$7/12),2))</f>
        <v/>
      </c>
      <c r="V158" s="4">
        <f>MAX(0,MIN(ROUND(W157*(1+Order!$H$7/12),2)-U158,E158-(G158+J158+M158+P158+S158)))</f>
        <v/>
      </c>
      <c r="W158" s="4">
        <f>MAX(0,ROUND(ROUND(W157*(1+Order!$H$7/12),2)-U158-V158,2))</f>
        <v/>
      </c>
      <c r="X158" s="4">
        <f>MIN(Order!$I$8,ROUND(Z157*(1+Order!$H$8/12),2))</f>
        <v/>
      </c>
      <c r="Y158" s="4">
        <f>MAX(0,MIN(ROUND(Z157*(1+Order!$H$8/12),2)-X158,E158-(G158+J158+M158+P158+S158+V158)))</f>
        <v/>
      </c>
      <c r="Z158" s="4">
        <f>MAX(0,ROUND(ROUND(Z157*(1+Order!$H$8/12),2)-X158-Y158,2))</f>
        <v/>
      </c>
      <c r="AA158" s="4">
        <f>MIN(Order!$I$9,ROUND(AC157*(1+Order!$H$9/12),2))</f>
        <v/>
      </c>
      <c r="AB158" s="4">
        <f>MAX(0,MIN(ROUND(AC157*(1+Order!$H$9/12),2)-AA158,E158-(G158+J158+M158+P158+S158+V158+Y158)))</f>
        <v/>
      </c>
      <c r="AC158" s="4">
        <f>MAX(0,ROUND(ROUND(AC157*(1+Order!$H$9/12),2)-AA158-AB158,2))</f>
        <v/>
      </c>
      <c r="AD158" s="4">
        <f>MIN(Order!$I$10,ROUND(AF157*(1+Order!$H$10/12),2))</f>
        <v/>
      </c>
      <c r="AE158" s="4">
        <f>MAX(0,MIN(ROUND(AF157*(1+Order!$H$10/12),2)-AD158,E158-(G158+J158+M158+P158+S158+V158+Y158+AB158)))</f>
        <v/>
      </c>
      <c r="AF158" s="4">
        <f>MAX(0,ROUND(ROUND(AF157*(1+Order!$H$10/12),2)-AD158-AE158,2))</f>
        <v/>
      </c>
      <c r="AG158" s="4">
        <f>MIN(Order!$I$11,ROUND(AI157*(1+Order!$H$11/12),2))</f>
        <v/>
      </c>
      <c r="AH158" s="4">
        <f>MAX(0,MIN(ROUND(AI157*(1+Order!$H$11/12),2)-AG158,E158-(G158+J158+M158+P158+S158+V158+Y158+AB158+AE158)))</f>
        <v/>
      </c>
      <c r="AI158" s="4">
        <f>MAX(0,ROUND(ROUND(AI157*(1+Order!$H$11/12),2)-AG158-AH158,2))</f>
        <v/>
      </c>
    </row>
    <row r="159">
      <c r="A159" t="n">
        <v>156</v>
      </c>
      <c r="B159" s="16">
        <f>EDATE('Start here'!$B$7,A159-1)</f>
        <v/>
      </c>
      <c r="C159" s="4">
        <f>H159+K159+N159+Q159+T159+W159+Z159+AC159+AF159+AI159</f>
        <v/>
      </c>
      <c r="D159" s="4">
        <f>ROUND(H158*Order!$H$2/12,2)+ROUND(K158*Order!$H$3/12,2)+ROUND(N158*Order!$H$4/12,2)+ROUND(Q158*Order!$H$5/12,2)+ROUND(T158*Order!$H$6/12,2)+ROUND(W158*Order!$H$7/12,2)+ROUND(Z158*Order!$H$8/12,2)+ROUND(AC158*Order!$H$9/12,2)+ROUND(AF158*Order!$H$10/12,2)+ROUND(AI158*Order!$H$11/12,2)</f>
        <v/>
      </c>
      <c r="E159" s="4">
        <f>MAX(0,'Start here'!$B$6-(F159+I159+L159+O159+R159+U159+X159+AA159+AD159+AG159))</f>
        <v/>
      </c>
      <c r="F159" s="4">
        <f>MIN(Order!$I$2,ROUND(H158*(1+Order!$H$2/12),2))</f>
        <v/>
      </c>
      <c r="G159" s="4">
        <f>MAX(0,MIN(ROUND(H158*(1+Order!$H$2/12),2)-F159,E159-(0)))</f>
        <v/>
      </c>
      <c r="H159" s="4">
        <f>MAX(0,ROUND(ROUND(H158*(1+Order!$H$2/12),2)-F159-G159,2))</f>
        <v/>
      </c>
      <c r="I159" s="4">
        <f>MIN(Order!$I$3,ROUND(K158*(1+Order!$H$3/12),2))</f>
        <v/>
      </c>
      <c r="J159" s="4">
        <f>MAX(0,MIN(ROUND(K158*(1+Order!$H$3/12),2)-I159,E159-(G159)))</f>
        <v/>
      </c>
      <c r="K159" s="4">
        <f>MAX(0,ROUND(ROUND(K158*(1+Order!$H$3/12),2)-I159-J159,2))</f>
        <v/>
      </c>
      <c r="L159" s="4">
        <f>MIN(Order!$I$4,ROUND(N158*(1+Order!$H$4/12),2))</f>
        <v/>
      </c>
      <c r="M159" s="4">
        <f>MAX(0,MIN(ROUND(N158*(1+Order!$H$4/12),2)-L159,E159-(G159+J159)))</f>
        <v/>
      </c>
      <c r="N159" s="4">
        <f>MAX(0,ROUND(ROUND(N158*(1+Order!$H$4/12),2)-L159-M159,2))</f>
        <v/>
      </c>
      <c r="O159" s="4">
        <f>MIN(Order!$I$5,ROUND(Q158*(1+Order!$H$5/12),2))</f>
        <v/>
      </c>
      <c r="P159" s="4">
        <f>MAX(0,MIN(ROUND(Q158*(1+Order!$H$5/12),2)-O159,E159-(G159+J159+M159)))</f>
        <v/>
      </c>
      <c r="Q159" s="4">
        <f>MAX(0,ROUND(ROUND(Q158*(1+Order!$H$5/12),2)-O159-P159,2))</f>
        <v/>
      </c>
      <c r="R159" s="4">
        <f>MIN(Order!$I$6,ROUND(T158*(1+Order!$H$6/12),2))</f>
        <v/>
      </c>
      <c r="S159" s="4">
        <f>MAX(0,MIN(ROUND(T158*(1+Order!$H$6/12),2)-R159,E159-(G159+J159+M159+P159)))</f>
        <v/>
      </c>
      <c r="T159" s="4">
        <f>MAX(0,ROUND(ROUND(T158*(1+Order!$H$6/12),2)-R159-S159,2))</f>
        <v/>
      </c>
      <c r="U159" s="4">
        <f>MIN(Order!$I$7,ROUND(W158*(1+Order!$H$7/12),2))</f>
        <v/>
      </c>
      <c r="V159" s="4">
        <f>MAX(0,MIN(ROUND(W158*(1+Order!$H$7/12),2)-U159,E159-(G159+J159+M159+P159+S159)))</f>
        <v/>
      </c>
      <c r="W159" s="4">
        <f>MAX(0,ROUND(ROUND(W158*(1+Order!$H$7/12),2)-U159-V159,2))</f>
        <v/>
      </c>
      <c r="X159" s="4">
        <f>MIN(Order!$I$8,ROUND(Z158*(1+Order!$H$8/12),2))</f>
        <v/>
      </c>
      <c r="Y159" s="4">
        <f>MAX(0,MIN(ROUND(Z158*(1+Order!$H$8/12),2)-X159,E159-(G159+J159+M159+P159+S159+V159)))</f>
        <v/>
      </c>
      <c r="Z159" s="4">
        <f>MAX(0,ROUND(ROUND(Z158*(1+Order!$H$8/12),2)-X159-Y159,2))</f>
        <v/>
      </c>
      <c r="AA159" s="4">
        <f>MIN(Order!$I$9,ROUND(AC158*(1+Order!$H$9/12),2))</f>
        <v/>
      </c>
      <c r="AB159" s="4">
        <f>MAX(0,MIN(ROUND(AC158*(1+Order!$H$9/12),2)-AA159,E159-(G159+J159+M159+P159+S159+V159+Y159)))</f>
        <v/>
      </c>
      <c r="AC159" s="4">
        <f>MAX(0,ROUND(ROUND(AC158*(1+Order!$H$9/12),2)-AA159-AB159,2))</f>
        <v/>
      </c>
      <c r="AD159" s="4">
        <f>MIN(Order!$I$10,ROUND(AF158*(1+Order!$H$10/12),2))</f>
        <v/>
      </c>
      <c r="AE159" s="4">
        <f>MAX(0,MIN(ROUND(AF158*(1+Order!$H$10/12),2)-AD159,E159-(G159+J159+M159+P159+S159+V159+Y159+AB159)))</f>
        <v/>
      </c>
      <c r="AF159" s="4">
        <f>MAX(0,ROUND(ROUND(AF158*(1+Order!$H$10/12),2)-AD159-AE159,2))</f>
        <v/>
      </c>
      <c r="AG159" s="4">
        <f>MIN(Order!$I$11,ROUND(AI158*(1+Order!$H$11/12),2))</f>
        <v/>
      </c>
      <c r="AH159" s="4">
        <f>MAX(0,MIN(ROUND(AI158*(1+Order!$H$11/12),2)-AG159,E159-(G159+J159+M159+P159+S159+V159+Y159+AB159+AE159)))</f>
        <v/>
      </c>
      <c r="AI159" s="4">
        <f>MAX(0,ROUND(ROUND(AI158*(1+Order!$H$11/12),2)-AG159-AH159,2))</f>
        <v/>
      </c>
    </row>
    <row r="160">
      <c r="A160" t="n">
        <v>157</v>
      </c>
      <c r="B160" s="16">
        <f>EDATE('Start here'!$B$7,A160-1)</f>
        <v/>
      </c>
      <c r="C160" s="4">
        <f>H160+K160+N160+Q160+T160+W160+Z160+AC160+AF160+AI160</f>
        <v/>
      </c>
      <c r="D160" s="4">
        <f>ROUND(H159*Order!$H$2/12,2)+ROUND(K159*Order!$H$3/12,2)+ROUND(N159*Order!$H$4/12,2)+ROUND(Q159*Order!$H$5/12,2)+ROUND(T159*Order!$H$6/12,2)+ROUND(W159*Order!$H$7/12,2)+ROUND(Z159*Order!$H$8/12,2)+ROUND(AC159*Order!$H$9/12,2)+ROUND(AF159*Order!$H$10/12,2)+ROUND(AI159*Order!$H$11/12,2)</f>
        <v/>
      </c>
      <c r="E160" s="4">
        <f>MAX(0,'Start here'!$B$6-(F160+I160+L160+O160+R160+U160+X160+AA160+AD160+AG160))</f>
        <v/>
      </c>
      <c r="F160" s="4">
        <f>MIN(Order!$I$2,ROUND(H159*(1+Order!$H$2/12),2))</f>
        <v/>
      </c>
      <c r="G160" s="4">
        <f>MAX(0,MIN(ROUND(H159*(1+Order!$H$2/12),2)-F160,E160-(0)))</f>
        <v/>
      </c>
      <c r="H160" s="4">
        <f>MAX(0,ROUND(ROUND(H159*(1+Order!$H$2/12),2)-F160-G160,2))</f>
        <v/>
      </c>
      <c r="I160" s="4">
        <f>MIN(Order!$I$3,ROUND(K159*(1+Order!$H$3/12),2))</f>
        <v/>
      </c>
      <c r="J160" s="4">
        <f>MAX(0,MIN(ROUND(K159*(1+Order!$H$3/12),2)-I160,E160-(G160)))</f>
        <v/>
      </c>
      <c r="K160" s="4">
        <f>MAX(0,ROUND(ROUND(K159*(1+Order!$H$3/12),2)-I160-J160,2))</f>
        <v/>
      </c>
      <c r="L160" s="4">
        <f>MIN(Order!$I$4,ROUND(N159*(1+Order!$H$4/12),2))</f>
        <v/>
      </c>
      <c r="M160" s="4">
        <f>MAX(0,MIN(ROUND(N159*(1+Order!$H$4/12),2)-L160,E160-(G160+J160)))</f>
        <v/>
      </c>
      <c r="N160" s="4">
        <f>MAX(0,ROUND(ROUND(N159*(1+Order!$H$4/12),2)-L160-M160,2))</f>
        <v/>
      </c>
      <c r="O160" s="4">
        <f>MIN(Order!$I$5,ROUND(Q159*(1+Order!$H$5/12),2))</f>
        <v/>
      </c>
      <c r="P160" s="4">
        <f>MAX(0,MIN(ROUND(Q159*(1+Order!$H$5/12),2)-O160,E160-(G160+J160+M160)))</f>
        <v/>
      </c>
      <c r="Q160" s="4">
        <f>MAX(0,ROUND(ROUND(Q159*(1+Order!$H$5/12),2)-O160-P160,2))</f>
        <v/>
      </c>
      <c r="R160" s="4">
        <f>MIN(Order!$I$6,ROUND(T159*(1+Order!$H$6/12),2))</f>
        <v/>
      </c>
      <c r="S160" s="4">
        <f>MAX(0,MIN(ROUND(T159*(1+Order!$H$6/12),2)-R160,E160-(G160+J160+M160+P160)))</f>
        <v/>
      </c>
      <c r="T160" s="4">
        <f>MAX(0,ROUND(ROUND(T159*(1+Order!$H$6/12),2)-R160-S160,2))</f>
        <v/>
      </c>
      <c r="U160" s="4">
        <f>MIN(Order!$I$7,ROUND(W159*(1+Order!$H$7/12),2))</f>
        <v/>
      </c>
      <c r="V160" s="4">
        <f>MAX(0,MIN(ROUND(W159*(1+Order!$H$7/12),2)-U160,E160-(G160+J160+M160+P160+S160)))</f>
        <v/>
      </c>
      <c r="W160" s="4">
        <f>MAX(0,ROUND(ROUND(W159*(1+Order!$H$7/12),2)-U160-V160,2))</f>
        <v/>
      </c>
      <c r="X160" s="4">
        <f>MIN(Order!$I$8,ROUND(Z159*(1+Order!$H$8/12),2))</f>
        <v/>
      </c>
      <c r="Y160" s="4">
        <f>MAX(0,MIN(ROUND(Z159*(1+Order!$H$8/12),2)-X160,E160-(G160+J160+M160+P160+S160+V160)))</f>
        <v/>
      </c>
      <c r="Z160" s="4">
        <f>MAX(0,ROUND(ROUND(Z159*(1+Order!$H$8/12),2)-X160-Y160,2))</f>
        <v/>
      </c>
      <c r="AA160" s="4">
        <f>MIN(Order!$I$9,ROUND(AC159*(1+Order!$H$9/12),2))</f>
        <v/>
      </c>
      <c r="AB160" s="4">
        <f>MAX(0,MIN(ROUND(AC159*(1+Order!$H$9/12),2)-AA160,E160-(G160+J160+M160+P160+S160+V160+Y160)))</f>
        <v/>
      </c>
      <c r="AC160" s="4">
        <f>MAX(0,ROUND(ROUND(AC159*(1+Order!$H$9/12),2)-AA160-AB160,2))</f>
        <v/>
      </c>
      <c r="AD160" s="4">
        <f>MIN(Order!$I$10,ROUND(AF159*(1+Order!$H$10/12),2))</f>
        <v/>
      </c>
      <c r="AE160" s="4">
        <f>MAX(0,MIN(ROUND(AF159*(1+Order!$H$10/12),2)-AD160,E160-(G160+J160+M160+P160+S160+V160+Y160+AB160)))</f>
        <v/>
      </c>
      <c r="AF160" s="4">
        <f>MAX(0,ROUND(ROUND(AF159*(1+Order!$H$10/12),2)-AD160-AE160,2))</f>
        <v/>
      </c>
      <c r="AG160" s="4">
        <f>MIN(Order!$I$11,ROUND(AI159*(1+Order!$H$11/12),2))</f>
        <v/>
      </c>
      <c r="AH160" s="4">
        <f>MAX(0,MIN(ROUND(AI159*(1+Order!$H$11/12),2)-AG160,E160-(G160+J160+M160+P160+S160+V160+Y160+AB160+AE160)))</f>
        <v/>
      </c>
      <c r="AI160" s="4">
        <f>MAX(0,ROUND(ROUND(AI159*(1+Order!$H$11/12),2)-AG160-AH160,2))</f>
        <v/>
      </c>
    </row>
    <row r="161">
      <c r="A161" t="n">
        <v>158</v>
      </c>
      <c r="B161" s="16">
        <f>EDATE('Start here'!$B$7,A161-1)</f>
        <v/>
      </c>
      <c r="C161" s="4">
        <f>H161+K161+N161+Q161+T161+W161+Z161+AC161+AF161+AI161</f>
        <v/>
      </c>
      <c r="D161" s="4">
        <f>ROUND(H160*Order!$H$2/12,2)+ROUND(K160*Order!$H$3/12,2)+ROUND(N160*Order!$H$4/12,2)+ROUND(Q160*Order!$H$5/12,2)+ROUND(T160*Order!$H$6/12,2)+ROUND(W160*Order!$H$7/12,2)+ROUND(Z160*Order!$H$8/12,2)+ROUND(AC160*Order!$H$9/12,2)+ROUND(AF160*Order!$H$10/12,2)+ROUND(AI160*Order!$H$11/12,2)</f>
        <v/>
      </c>
      <c r="E161" s="4">
        <f>MAX(0,'Start here'!$B$6-(F161+I161+L161+O161+R161+U161+X161+AA161+AD161+AG161))</f>
        <v/>
      </c>
      <c r="F161" s="4">
        <f>MIN(Order!$I$2,ROUND(H160*(1+Order!$H$2/12),2))</f>
        <v/>
      </c>
      <c r="G161" s="4">
        <f>MAX(0,MIN(ROUND(H160*(1+Order!$H$2/12),2)-F161,E161-(0)))</f>
        <v/>
      </c>
      <c r="H161" s="4">
        <f>MAX(0,ROUND(ROUND(H160*(1+Order!$H$2/12),2)-F161-G161,2))</f>
        <v/>
      </c>
      <c r="I161" s="4">
        <f>MIN(Order!$I$3,ROUND(K160*(1+Order!$H$3/12),2))</f>
        <v/>
      </c>
      <c r="J161" s="4">
        <f>MAX(0,MIN(ROUND(K160*(1+Order!$H$3/12),2)-I161,E161-(G161)))</f>
        <v/>
      </c>
      <c r="K161" s="4">
        <f>MAX(0,ROUND(ROUND(K160*(1+Order!$H$3/12),2)-I161-J161,2))</f>
        <v/>
      </c>
      <c r="L161" s="4">
        <f>MIN(Order!$I$4,ROUND(N160*(1+Order!$H$4/12),2))</f>
        <v/>
      </c>
      <c r="M161" s="4">
        <f>MAX(0,MIN(ROUND(N160*(1+Order!$H$4/12),2)-L161,E161-(G161+J161)))</f>
        <v/>
      </c>
      <c r="N161" s="4">
        <f>MAX(0,ROUND(ROUND(N160*(1+Order!$H$4/12),2)-L161-M161,2))</f>
        <v/>
      </c>
      <c r="O161" s="4">
        <f>MIN(Order!$I$5,ROUND(Q160*(1+Order!$H$5/12),2))</f>
        <v/>
      </c>
      <c r="P161" s="4">
        <f>MAX(0,MIN(ROUND(Q160*(1+Order!$H$5/12),2)-O161,E161-(G161+J161+M161)))</f>
        <v/>
      </c>
      <c r="Q161" s="4">
        <f>MAX(0,ROUND(ROUND(Q160*(1+Order!$H$5/12),2)-O161-P161,2))</f>
        <v/>
      </c>
      <c r="R161" s="4">
        <f>MIN(Order!$I$6,ROUND(T160*(1+Order!$H$6/12),2))</f>
        <v/>
      </c>
      <c r="S161" s="4">
        <f>MAX(0,MIN(ROUND(T160*(1+Order!$H$6/12),2)-R161,E161-(G161+J161+M161+P161)))</f>
        <v/>
      </c>
      <c r="T161" s="4">
        <f>MAX(0,ROUND(ROUND(T160*(1+Order!$H$6/12),2)-R161-S161,2))</f>
        <v/>
      </c>
      <c r="U161" s="4">
        <f>MIN(Order!$I$7,ROUND(W160*(1+Order!$H$7/12),2))</f>
        <v/>
      </c>
      <c r="V161" s="4">
        <f>MAX(0,MIN(ROUND(W160*(1+Order!$H$7/12),2)-U161,E161-(G161+J161+M161+P161+S161)))</f>
        <v/>
      </c>
      <c r="W161" s="4">
        <f>MAX(0,ROUND(ROUND(W160*(1+Order!$H$7/12),2)-U161-V161,2))</f>
        <v/>
      </c>
      <c r="X161" s="4">
        <f>MIN(Order!$I$8,ROUND(Z160*(1+Order!$H$8/12),2))</f>
        <v/>
      </c>
      <c r="Y161" s="4">
        <f>MAX(0,MIN(ROUND(Z160*(1+Order!$H$8/12),2)-X161,E161-(G161+J161+M161+P161+S161+V161)))</f>
        <v/>
      </c>
      <c r="Z161" s="4">
        <f>MAX(0,ROUND(ROUND(Z160*(1+Order!$H$8/12),2)-X161-Y161,2))</f>
        <v/>
      </c>
      <c r="AA161" s="4">
        <f>MIN(Order!$I$9,ROUND(AC160*(1+Order!$H$9/12),2))</f>
        <v/>
      </c>
      <c r="AB161" s="4">
        <f>MAX(0,MIN(ROUND(AC160*(1+Order!$H$9/12),2)-AA161,E161-(G161+J161+M161+P161+S161+V161+Y161)))</f>
        <v/>
      </c>
      <c r="AC161" s="4">
        <f>MAX(0,ROUND(ROUND(AC160*(1+Order!$H$9/12),2)-AA161-AB161,2))</f>
        <v/>
      </c>
      <c r="AD161" s="4">
        <f>MIN(Order!$I$10,ROUND(AF160*(1+Order!$H$10/12),2))</f>
        <v/>
      </c>
      <c r="AE161" s="4">
        <f>MAX(0,MIN(ROUND(AF160*(1+Order!$H$10/12),2)-AD161,E161-(G161+J161+M161+P161+S161+V161+Y161+AB161)))</f>
        <v/>
      </c>
      <c r="AF161" s="4">
        <f>MAX(0,ROUND(ROUND(AF160*(1+Order!$H$10/12),2)-AD161-AE161,2))</f>
        <v/>
      </c>
      <c r="AG161" s="4">
        <f>MIN(Order!$I$11,ROUND(AI160*(1+Order!$H$11/12),2))</f>
        <v/>
      </c>
      <c r="AH161" s="4">
        <f>MAX(0,MIN(ROUND(AI160*(1+Order!$H$11/12),2)-AG161,E161-(G161+J161+M161+P161+S161+V161+Y161+AB161+AE161)))</f>
        <v/>
      </c>
      <c r="AI161" s="4">
        <f>MAX(0,ROUND(ROUND(AI160*(1+Order!$H$11/12),2)-AG161-AH161,2))</f>
        <v/>
      </c>
    </row>
    <row r="162">
      <c r="A162" t="n">
        <v>159</v>
      </c>
      <c r="B162" s="16">
        <f>EDATE('Start here'!$B$7,A162-1)</f>
        <v/>
      </c>
      <c r="C162" s="4">
        <f>H162+K162+N162+Q162+T162+W162+Z162+AC162+AF162+AI162</f>
        <v/>
      </c>
      <c r="D162" s="4">
        <f>ROUND(H161*Order!$H$2/12,2)+ROUND(K161*Order!$H$3/12,2)+ROUND(N161*Order!$H$4/12,2)+ROUND(Q161*Order!$H$5/12,2)+ROUND(T161*Order!$H$6/12,2)+ROUND(W161*Order!$H$7/12,2)+ROUND(Z161*Order!$H$8/12,2)+ROUND(AC161*Order!$H$9/12,2)+ROUND(AF161*Order!$H$10/12,2)+ROUND(AI161*Order!$H$11/12,2)</f>
        <v/>
      </c>
      <c r="E162" s="4">
        <f>MAX(0,'Start here'!$B$6-(F162+I162+L162+O162+R162+U162+X162+AA162+AD162+AG162))</f>
        <v/>
      </c>
      <c r="F162" s="4">
        <f>MIN(Order!$I$2,ROUND(H161*(1+Order!$H$2/12),2))</f>
        <v/>
      </c>
      <c r="G162" s="4">
        <f>MAX(0,MIN(ROUND(H161*(1+Order!$H$2/12),2)-F162,E162-(0)))</f>
        <v/>
      </c>
      <c r="H162" s="4">
        <f>MAX(0,ROUND(ROUND(H161*(1+Order!$H$2/12),2)-F162-G162,2))</f>
        <v/>
      </c>
      <c r="I162" s="4">
        <f>MIN(Order!$I$3,ROUND(K161*(1+Order!$H$3/12),2))</f>
        <v/>
      </c>
      <c r="J162" s="4">
        <f>MAX(0,MIN(ROUND(K161*(1+Order!$H$3/12),2)-I162,E162-(G162)))</f>
        <v/>
      </c>
      <c r="K162" s="4">
        <f>MAX(0,ROUND(ROUND(K161*(1+Order!$H$3/12),2)-I162-J162,2))</f>
        <v/>
      </c>
      <c r="L162" s="4">
        <f>MIN(Order!$I$4,ROUND(N161*(1+Order!$H$4/12),2))</f>
        <v/>
      </c>
      <c r="M162" s="4">
        <f>MAX(0,MIN(ROUND(N161*(1+Order!$H$4/12),2)-L162,E162-(G162+J162)))</f>
        <v/>
      </c>
      <c r="N162" s="4">
        <f>MAX(0,ROUND(ROUND(N161*(1+Order!$H$4/12),2)-L162-M162,2))</f>
        <v/>
      </c>
      <c r="O162" s="4">
        <f>MIN(Order!$I$5,ROUND(Q161*(1+Order!$H$5/12),2))</f>
        <v/>
      </c>
      <c r="P162" s="4">
        <f>MAX(0,MIN(ROUND(Q161*(1+Order!$H$5/12),2)-O162,E162-(G162+J162+M162)))</f>
        <v/>
      </c>
      <c r="Q162" s="4">
        <f>MAX(0,ROUND(ROUND(Q161*(1+Order!$H$5/12),2)-O162-P162,2))</f>
        <v/>
      </c>
      <c r="R162" s="4">
        <f>MIN(Order!$I$6,ROUND(T161*(1+Order!$H$6/12),2))</f>
        <v/>
      </c>
      <c r="S162" s="4">
        <f>MAX(0,MIN(ROUND(T161*(1+Order!$H$6/12),2)-R162,E162-(G162+J162+M162+P162)))</f>
        <v/>
      </c>
      <c r="T162" s="4">
        <f>MAX(0,ROUND(ROUND(T161*(1+Order!$H$6/12),2)-R162-S162,2))</f>
        <v/>
      </c>
      <c r="U162" s="4">
        <f>MIN(Order!$I$7,ROUND(W161*(1+Order!$H$7/12),2))</f>
        <v/>
      </c>
      <c r="V162" s="4">
        <f>MAX(0,MIN(ROUND(W161*(1+Order!$H$7/12),2)-U162,E162-(G162+J162+M162+P162+S162)))</f>
        <v/>
      </c>
      <c r="W162" s="4">
        <f>MAX(0,ROUND(ROUND(W161*(1+Order!$H$7/12),2)-U162-V162,2))</f>
        <v/>
      </c>
      <c r="X162" s="4">
        <f>MIN(Order!$I$8,ROUND(Z161*(1+Order!$H$8/12),2))</f>
        <v/>
      </c>
      <c r="Y162" s="4">
        <f>MAX(0,MIN(ROUND(Z161*(1+Order!$H$8/12),2)-X162,E162-(G162+J162+M162+P162+S162+V162)))</f>
        <v/>
      </c>
      <c r="Z162" s="4">
        <f>MAX(0,ROUND(ROUND(Z161*(1+Order!$H$8/12),2)-X162-Y162,2))</f>
        <v/>
      </c>
      <c r="AA162" s="4">
        <f>MIN(Order!$I$9,ROUND(AC161*(1+Order!$H$9/12),2))</f>
        <v/>
      </c>
      <c r="AB162" s="4">
        <f>MAX(0,MIN(ROUND(AC161*(1+Order!$H$9/12),2)-AA162,E162-(G162+J162+M162+P162+S162+V162+Y162)))</f>
        <v/>
      </c>
      <c r="AC162" s="4">
        <f>MAX(0,ROUND(ROUND(AC161*(1+Order!$H$9/12),2)-AA162-AB162,2))</f>
        <v/>
      </c>
      <c r="AD162" s="4">
        <f>MIN(Order!$I$10,ROUND(AF161*(1+Order!$H$10/12),2))</f>
        <v/>
      </c>
      <c r="AE162" s="4">
        <f>MAX(0,MIN(ROUND(AF161*(1+Order!$H$10/12),2)-AD162,E162-(G162+J162+M162+P162+S162+V162+Y162+AB162)))</f>
        <v/>
      </c>
      <c r="AF162" s="4">
        <f>MAX(0,ROUND(ROUND(AF161*(1+Order!$H$10/12),2)-AD162-AE162,2))</f>
        <v/>
      </c>
      <c r="AG162" s="4">
        <f>MIN(Order!$I$11,ROUND(AI161*(1+Order!$H$11/12),2))</f>
        <v/>
      </c>
      <c r="AH162" s="4">
        <f>MAX(0,MIN(ROUND(AI161*(1+Order!$H$11/12),2)-AG162,E162-(G162+J162+M162+P162+S162+V162+Y162+AB162+AE162)))</f>
        <v/>
      </c>
      <c r="AI162" s="4">
        <f>MAX(0,ROUND(ROUND(AI161*(1+Order!$H$11/12),2)-AG162-AH162,2))</f>
        <v/>
      </c>
    </row>
    <row r="163">
      <c r="A163" t="n">
        <v>160</v>
      </c>
      <c r="B163" s="16">
        <f>EDATE('Start here'!$B$7,A163-1)</f>
        <v/>
      </c>
      <c r="C163" s="4">
        <f>H163+K163+N163+Q163+T163+W163+Z163+AC163+AF163+AI163</f>
        <v/>
      </c>
      <c r="D163" s="4">
        <f>ROUND(H162*Order!$H$2/12,2)+ROUND(K162*Order!$H$3/12,2)+ROUND(N162*Order!$H$4/12,2)+ROUND(Q162*Order!$H$5/12,2)+ROUND(T162*Order!$H$6/12,2)+ROUND(W162*Order!$H$7/12,2)+ROUND(Z162*Order!$H$8/12,2)+ROUND(AC162*Order!$H$9/12,2)+ROUND(AF162*Order!$H$10/12,2)+ROUND(AI162*Order!$H$11/12,2)</f>
        <v/>
      </c>
      <c r="E163" s="4">
        <f>MAX(0,'Start here'!$B$6-(F163+I163+L163+O163+R163+U163+X163+AA163+AD163+AG163))</f>
        <v/>
      </c>
      <c r="F163" s="4">
        <f>MIN(Order!$I$2,ROUND(H162*(1+Order!$H$2/12),2))</f>
        <v/>
      </c>
      <c r="G163" s="4">
        <f>MAX(0,MIN(ROUND(H162*(1+Order!$H$2/12),2)-F163,E163-(0)))</f>
        <v/>
      </c>
      <c r="H163" s="4">
        <f>MAX(0,ROUND(ROUND(H162*(1+Order!$H$2/12),2)-F163-G163,2))</f>
        <v/>
      </c>
      <c r="I163" s="4">
        <f>MIN(Order!$I$3,ROUND(K162*(1+Order!$H$3/12),2))</f>
        <v/>
      </c>
      <c r="J163" s="4">
        <f>MAX(0,MIN(ROUND(K162*(1+Order!$H$3/12),2)-I163,E163-(G163)))</f>
        <v/>
      </c>
      <c r="K163" s="4">
        <f>MAX(0,ROUND(ROUND(K162*(1+Order!$H$3/12),2)-I163-J163,2))</f>
        <v/>
      </c>
      <c r="L163" s="4">
        <f>MIN(Order!$I$4,ROUND(N162*(1+Order!$H$4/12),2))</f>
        <v/>
      </c>
      <c r="M163" s="4">
        <f>MAX(0,MIN(ROUND(N162*(1+Order!$H$4/12),2)-L163,E163-(G163+J163)))</f>
        <v/>
      </c>
      <c r="N163" s="4">
        <f>MAX(0,ROUND(ROUND(N162*(1+Order!$H$4/12),2)-L163-M163,2))</f>
        <v/>
      </c>
      <c r="O163" s="4">
        <f>MIN(Order!$I$5,ROUND(Q162*(1+Order!$H$5/12),2))</f>
        <v/>
      </c>
      <c r="P163" s="4">
        <f>MAX(0,MIN(ROUND(Q162*(1+Order!$H$5/12),2)-O163,E163-(G163+J163+M163)))</f>
        <v/>
      </c>
      <c r="Q163" s="4">
        <f>MAX(0,ROUND(ROUND(Q162*(1+Order!$H$5/12),2)-O163-P163,2))</f>
        <v/>
      </c>
      <c r="R163" s="4">
        <f>MIN(Order!$I$6,ROUND(T162*(1+Order!$H$6/12),2))</f>
        <v/>
      </c>
      <c r="S163" s="4">
        <f>MAX(0,MIN(ROUND(T162*(1+Order!$H$6/12),2)-R163,E163-(G163+J163+M163+P163)))</f>
        <v/>
      </c>
      <c r="T163" s="4">
        <f>MAX(0,ROUND(ROUND(T162*(1+Order!$H$6/12),2)-R163-S163,2))</f>
        <v/>
      </c>
      <c r="U163" s="4">
        <f>MIN(Order!$I$7,ROUND(W162*(1+Order!$H$7/12),2))</f>
        <v/>
      </c>
      <c r="V163" s="4">
        <f>MAX(0,MIN(ROUND(W162*(1+Order!$H$7/12),2)-U163,E163-(G163+J163+M163+P163+S163)))</f>
        <v/>
      </c>
      <c r="W163" s="4">
        <f>MAX(0,ROUND(ROUND(W162*(1+Order!$H$7/12),2)-U163-V163,2))</f>
        <v/>
      </c>
      <c r="X163" s="4">
        <f>MIN(Order!$I$8,ROUND(Z162*(1+Order!$H$8/12),2))</f>
        <v/>
      </c>
      <c r="Y163" s="4">
        <f>MAX(0,MIN(ROUND(Z162*(1+Order!$H$8/12),2)-X163,E163-(G163+J163+M163+P163+S163+V163)))</f>
        <v/>
      </c>
      <c r="Z163" s="4">
        <f>MAX(0,ROUND(ROUND(Z162*(1+Order!$H$8/12),2)-X163-Y163,2))</f>
        <v/>
      </c>
      <c r="AA163" s="4">
        <f>MIN(Order!$I$9,ROUND(AC162*(1+Order!$H$9/12),2))</f>
        <v/>
      </c>
      <c r="AB163" s="4">
        <f>MAX(0,MIN(ROUND(AC162*(1+Order!$H$9/12),2)-AA163,E163-(G163+J163+M163+P163+S163+V163+Y163)))</f>
        <v/>
      </c>
      <c r="AC163" s="4">
        <f>MAX(0,ROUND(ROUND(AC162*(1+Order!$H$9/12),2)-AA163-AB163,2))</f>
        <v/>
      </c>
      <c r="AD163" s="4">
        <f>MIN(Order!$I$10,ROUND(AF162*(1+Order!$H$10/12),2))</f>
        <v/>
      </c>
      <c r="AE163" s="4">
        <f>MAX(0,MIN(ROUND(AF162*(1+Order!$H$10/12),2)-AD163,E163-(G163+J163+M163+P163+S163+V163+Y163+AB163)))</f>
        <v/>
      </c>
      <c r="AF163" s="4">
        <f>MAX(0,ROUND(ROUND(AF162*(1+Order!$H$10/12),2)-AD163-AE163,2))</f>
        <v/>
      </c>
      <c r="AG163" s="4">
        <f>MIN(Order!$I$11,ROUND(AI162*(1+Order!$H$11/12),2))</f>
        <v/>
      </c>
      <c r="AH163" s="4">
        <f>MAX(0,MIN(ROUND(AI162*(1+Order!$H$11/12),2)-AG163,E163-(G163+J163+M163+P163+S163+V163+Y163+AB163+AE163)))</f>
        <v/>
      </c>
      <c r="AI163" s="4">
        <f>MAX(0,ROUND(ROUND(AI162*(1+Order!$H$11/12),2)-AG163-AH163,2))</f>
        <v/>
      </c>
    </row>
    <row r="164">
      <c r="A164" t="n">
        <v>161</v>
      </c>
      <c r="B164" s="16">
        <f>EDATE('Start here'!$B$7,A164-1)</f>
        <v/>
      </c>
      <c r="C164" s="4">
        <f>H164+K164+N164+Q164+T164+W164+Z164+AC164+AF164+AI164</f>
        <v/>
      </c>
      <c r="D164" s="4">
        <f>ROUND(H163*Order!$H$2/12,2)+ROUND(K163*Order!$H$3/12,2)+ROUND(N163*Order!$H$4/12,2)+ROUND(Q163*Order!$H$5/12,2)+ROUND(T163*Order!$H$6/12,2)+ROUND(W163*Order!$H$7/12,2)+ROUND(Z163*Order!$H$8/12,2)+ROUND(AC163*Order!$H$9/12,2)+ROUND(AF163*Order!$H$10/12,2)+ROUND(AI163*Order!$H$11/12,2)</f>
        <v/>
      </c>
      <c r="E164" s="4">
        <f>MAX(0,'Start here'!$B$6-(F164+I164+L164+O164+R164+U164+X164+AA164+AD164+AG164))</f>
        <v/>
      </c>
      <c r="F164" s="4">
        <f>MIN(Order!$I$2,ROUND(H163*(1+Order!$H$2/12),2))</f>
        <v/>
      </c>
      <c r="G164" s="4">
        <f>MAX(0,MIN(ROUND(H163*(1+Order!$H$2/12),2)-F164,E164-(0)))</f>
        <v/>
      </c>
      <c r="H164" s="4">
        <f>MAX(0,ROUND(ROUND(H163*(1+Order!$H$2/12),2)-F164-G164,2))</f>
        <v/>
      </c>
      <c r="I164" s="4">
        <f>MIN(Order!$I$3,ROUND(K163*(1+Order!$H$3/12),2))</f>
        <v/>
      </c>
      <c r="J164" s="4">
        <f>MAX(0,MIN(ROUND(K163*(1+Order!$H$3/12),2)-I164,E164-(G164)))</f>
        <v/>
      </c>
      <c r="K164" s="4">
        <f>MAX(0,ROUND(ROUND(K163*(1+Order!$H$3/12),2)-I164-J164,2))</f>
        <v/>
      </c>
      <c r="L164" s="4">
        <f>MIN(Order!$I$4,ROUND(N163*(1+Order!$H$4/12),2))</f>
        <v/>
      </c>
      <c r="M164" s="4">
        <f>MAX(0,MIN(ROUND(N163*(1+Order!$H$4/12),2)-L164,E164-(G164+J164)))</f>
        <v/>
      </c>
      <c r="N164" s="4">
        <f>MAX(0,ROUND(ROUND(N163*(1+Order!$H$4/12),2)-L164-M164,2))</f>
        <v/>
      </c>
      <c r="O164" s="4">
        <f>MIN(Order!$I$5,ROUND(Q163*(1+Order!$H$5/12),2))</f>
        <v/>
      </c>
      <c r="P164" s="4">
        <f>MAX(0,MIN(ROUND(Q163*(1+Order!$H$5/12),2)-O164,E164-(G164+J164+M164)))</f>
        <v/>
      </c>
      <c r="Q164" s="4">
        <f>MAX(0,ROUND(ROUND(Q163*(1+Order!$H$5/12),2)-O164-P164,2))</f>
        <v/>
      </c>
      <c r="R164" s="4">
        <f>MIN(Order!$I$6,ROUND(T163*(1+Order!$H$6/12),2))</f>
        <v/>
      </c>
      <c r="S164" s="4">
        <f>MAX(0,MIN(ROUND(T163*(1+Order!$H$6/12),2)-R164,E164-(G164+J164+M164+P164)))</f>
        <v/>
      </c>
      <c r="T164" s="4">
        <f>MAX(0,ROUND(ROUND(T163*(1+Order!$H$6/12),2)-R164-S164,2))</f>
        <v/>
      </c>
      <c r="U164" s="4">
        <f>MIN(Order!$I$7,ROUND(W163*(1+Order!$H$7/12),2))</f>
        <v/>
      </c>
      <c r="V164" s="4">
        <f>MAX(0,MIN(ROUND(W163*(1+Order!$H$7/12),2)-U164,E164-(G164+J164+M164+P164+S164)))</f>
        <v/>
      </c>
      <c r="W164" s="4">
        <f>MAX(0,ROUND(ROUND(W163*(1+Order!$H$7/12),2)-U164-V164,2))</f>
        <v/>
      </c>
      <c r="X164" s="4">
        <f>MIN(Order!$I$8,ROUND(Z163*(1+Order!$H$8/12),2))</f>
        <v/>
      </c>
      <c r="Y164" s="4">
        <f>MAX(0,MIN(ROUND(Z163*(1+Order!$H$8/12),2)-X164,E164-(G164+J164+M164+P164+S164+V164)))</f>
        <v/>
      </c>
      <c r="Z164" s="4">
        <f>MAX(0,ROUND(ROUND(Z163*(1+Order!$H$8/12),2)-X164-Y164,2))</f>
        <v/>
      </c>
      <c r="AA164" s="4">
        <f>MIN(Order!$I$9,ROUND(AC163*(1+Order!$H$9/12),2))</f>
        <v/>
      </c>
      <c r="AB164" s="4">
        <f>MAX(0,MIN(ROUND(AC163*(1+Order!$H$9/12),2)-AA164,E164-(G164+J164+M164+P164+S164+V164+Y164)))</f>
        <v/>
      </c>
      <c r="AC164" s="4">
        <f>MAX(0,ROUND(ROUND(AC163*(1+Order!$H$9/12),2)-AA164-AB164,2))</f>
        <v/>
      </c>
      <c r="AD164" s="4">
        <f>MIN(Order!$I$10,ROUND(AF163*(1+Order!$H$10/12),2))</f>
        <v/>
      </c>
      <c r="AE164" s="4">
        <f>MAX(0,MIN(ROUND(AF163*(1+Order!$H$10/12),2)-AD164,E164-(G164+J164+M164+P164+S164+V164+Y164+AB164)))</f>
        <v/>
      </c>
      <c r="AF164" s="4">
        <f>MAX(0,ROUND(ROUND(AF163*(1+Order!$H$10/12),2)-AD164-AE164,2))</f>
        <v/>
      </c>
      <c r="AG164" s="4">
        <f>MIN(Order!$I$11,ROUND(AI163*(1+Order!$H$11/12),2))</f>
        <v/>
      </c>
      <c r="AH164" s="4">
        <f>MAX(0,MIN(ROUND(AI163*(1+Order!$H$11/12),2)-AG164,E164-(G164+J164+M164+P164+S164+V164+Y164+AB164+AE164)))</f>
        <v/>
      </c>
      <c r="AI164" s="4">
        <f>MAX(0,ROUND(ROUND(AI163*(1+Order!$H$11/12),2)-AG164-AH164,2))</f>
        <v/>
      </c>
    </row>
    <row r="165">
      <c r="A165" t="n">
        <v>162</v>
      </c>
      <c r="B165" s="16">
        <f>EDATE('Start here'!$B$7,A165-1)</f>
        <v/>
      </c>
      <c r="C165" s="4">
        <f>H165+K165+N165+Q165+T165+W165+Z165+AC165+AF165+AI165</f>
        <v/>
      </c>
      <c r="D165" s="4">
        <f>ROUND(H164*Order!$H$2/12,2)+ROUND(K164*Order!$H$3/12,2)+ROUND(N164*Order!$H$4/12,2)+ROUND(Q164*Order!$H$5/12,2)+ROUND(T164*Order!$H$6/12,2)+ROUND(W164*Order!$H$7/12,2)+ROUND(Z164*Order!$H$8/12,2)+ROUND(AC164*Order!$H$9/12,2)+ROUND(AF164*Order!$H$10/12,2)+ROUND(AI164*Order!$H$11/12,2)</f>
        <v/>
      </c>
      <c r="E165" s="4">
        <f>MAX(0,'Start here'!$B$6-(F165+I165+L165+O165+R165+U165+X165+AA165+AD165+AG165))</f>
        <v/>
      </c>
      <c r="F165" s="4">
        <f>MIN(Order!$I$2,ROUND(H164*(1+Order!$H$2/12),2))</f>
        <v/>
      </c>
      <c r="G165" s="4">
        <f>MAX(0,MIN(ROUND(H164*(1+Order!$H$2/12),2)-F165,E165-(0)))</f>
        <v/>
      </c>
      <c r="H165" s="4">
        <f>MAX(0,ROUND(ROUND(H164*(1+Order!$H$2/12),2)-F165-G165,2))</f>
        <v/>
      </c>
      <c r="I165" s="4">
        <f>MIN(Order!$I$3,ROUND(K164*(1+Order!$H$3/12),2))</f>
        <v/>
      </c>
      <c r="J165" s="4">
        <f>MAX(0,MIN(ROUND(K164*(1+Order!$H$3/12),2)-I165,E165-(G165)))</f>
        <v/>
      </c>
      <c r="K165" s="4">
        <f>MAX(0,ROUND(ROUND(K164*(1+Order!$H$3/12),2)-I165-J165,2))</f>
        <v/>
      </c>
      <c r="L165" s="4">
        <f>MIN(Order!$I$4,ROUND(N164*(1+Order!$H$4/12),2))</f>
        <v/>
      </c>
      <c r="M165" s="4">
        <f>MAX(0,MIN(ROUND(N164*(1+Order!$H$4/12),2)-L165,E165-(G165+J165)))</f>
        <v/>
      </c>
      <c r="N165" s="4">
        <f>MAX(0,ROUND(ROUND(N164*(1+Order!$H$4/12),2)-L165-M165,2))</f>
        <v/>
      </c>
      <c r="O165" s="4">
        <f>MIN(Order!$I$5,ROUND(Q164*(1+Order!$H$5/12),2))</f>
        <v/>
      </c>
      <c r="P165" s="4">
        <f>MAX(0,MIN(ROUND(Q164*(1+Order!$H$5/12),2)-O165,E165-(G165+J165+M165)))</f>
        <v/>
      </c>
      <c r="Q165" s="4">
        <f>MAX(0,ROUND(ROUND(Q164*(1+Order!$H$5/12),2)-O165-P165,2))</f>
        <v/>
      </c>
      <c r="R165" s="4">
        <f>MIN(Order!$I$6,ROUND(T164*(1+Order!$H$6/12),2))</f>
        <v/>
      </c>
      <c r="S165" s="4">
        <f>MAX(0,MIN(ROUND(T164*(1+Order!$H$6/12),2)-R165,E165-(G165+J165+M165+P165)))</f>
        <v/>
      </c>
      <c r="T165" s="4">
        <f>MAX(0,ROUND(ROUND(T164*(1+Order!$H$6/12),2)-R165-S165,2))</f>
        <v/>
      </c>
      <c r="U165" s="4">
        <f>MIN(Order!$I$7,ROUND(W164*(1+Order!$H$7/12),2))</f>
        <v/>
      </c>
      <c r="V165" s="4">
        <f>MAX(0,MIN(ROUND(W164*(1+Order!$H$7/12),2)-U165,E165-(G165+J165+M165+P165+S165)))</f>
        <v/>
      </c>
      <c r="W165" s="4">
        <f>MAX(0,ROUND(ROUND(W164*(1+Order!$H$7/12),2)-U165-V165,2))</f>
        <v/>
      </c>
      <c r="X165" s="4">
        <f>MIN(Order!$I$8,ROUND(Z164*(1+Order!$H$8/12),2))</f>
        <v/>
      </c>
      <c r="Y165" s="4">
        <f>MAX(0,MIN(ROUND(Z164*(1+Order!$H$8/12),2)-X165,E165-(G165+J165+M165+P165+S165+V165)))</f>
        <v/>
      </c>
      <c r="Z165" s="4">
        <f>MAX(0,ROUND(ROUND(Z164*(1+Order!$H$8/12),2)-X165-Y165,2))</f>
        <v/>
      </c>
      <c r="AA165" s="4">
        <f>MIN(Order!$I$9,ROUND(AC164*(1+Order!$H$9/12),2))</f>
        <v/>
      </c>
      <c r="AB165" s="4">
        <f>MAX(0,MIN(ROUND(AC164*(1+Order!$H$9/12),2)-AA165,E165-(G165+J165+M165+P165+S165+V165+Y165)))</f>
        <v/>
      </c>
      <c r="AC165" s="4">
        <f>MAX(0,ROUND(ROUND(AC164*(1+Order!$H$9/12),2)-AA165-AB165,2))</f>
        <v/>
      </c>
      <c r="AD165" s="4">
        <f>MIN(Order!$I$10,ROUND(AF164*(1+Order!$H$10/12),2))</f>
        <v/>
      </c>
      <c r="AE165" s="4">
        <f>MAX(0,MIN(ROUND(AF164*(1+Order!$H$10/12),2)-AD165,E165-(G165+J165+M165+P165+S165+V165+Y165+AB165)))</f>
        <v/>
      </c>
      <c r="AF165" s="4">
        <f>MAX(0,ROUND(ROUND(AF164*(1+Order!$H$10/12),2)-AD165-AE165,2))</f>
        <v/>
      </c>
      <c r="AG165" s="4">
        <f>MIN(Order!$I$11,ROUND(AI164*(1+Order!$H$11/12),2))</f>
        <v/>
      </c>
      <c r="AH165" s="4">
        <f>MAX(0,MIN(ROUND(AI164*(1+Order!$H$11/12),2)-AG165,E165-(G165+J165+M165+P165+S165+V165+Y165+AB165+AE165)))</f>
        <v/>
      </c>
      <c r="AI165" s="4">
        <f>MAX(0,ROUND(ROUND(AI164*(1+Order!$H$11/12),2)-AG165-AH165,2))</f>
        <v/>
      </c>
    </row>
    <row r="166">
      <c r="A166" t="n">
        <v>163</v>
      </c>
      <c r="B166" s="16">
        <f>EDATE('Start here'!$B$7,A166-1)</f>
        <v/>
      </c>
      <c r="C166" s="4">
        <f>H166+K166+N166+Q166+T166+W166+Z166+AC166+AF166+AI166</f>
        <v/>
      </c>
      <c r="D166" s="4">
        <f>ROUND(H165*Order!$H$2/12,2)+ROUND(K165*Order!$H$3/12,2)+ROUND(N165*Order!$H$4/12,2)+ROUND(Q165*Order!$H$5/12,2)+ROUND(T165*Order!$H$6/12,2)+ROUND(W165*Order!$H$7/12,2)+ROUND(Z165*Order!$H$8/12,2)+ROUND(AC165*Order!$H$9/12,2)+ROUND(AF165*Order!$H$10/12,2)+ROUND(AI165*Order!$H$11/12,2)</f>
        <v/>
      </c>
      <c r="E166" s="4">
        <f>MAX(0,'Start here'!$B$6-(F166+I166+L166+O166+R166+U166+X166+AA166+AD166+AG166))</f>
        <v/>
      </c>
      <c r="F166" s="4">
        <f>MIN(Order!$I$2,ROUND(H165*(1+Order!$H$2/12),2))</f>
        <v/>
      </c>
      <c r="G166" s="4">
        <f>MAX(0,MIN(ROUND(H165*(1+Order!$H$2/12),2)-F166,E166-(0)))</f>
        <v/>
      </c>
      <c r="H166" s="4">
        <f>MAX(0,ROUND(ROUND(H165*(1+Order!$H$2/12),2)-F166-G166,2))</f>
        <v/>
      </c>
      <c r="I166" s="4">
        <f>MIN(Order!$I$3,ROUND(K165*(1+Order!$H$3/12),2))</f>
        <v/>
      </c>
      <c r="J166" s="4">
        <f>MAX(0,MIN(ROUND(K165*(1+Order!$H$3/12),2)-I166,E166-(G166)))</f>
        <v/>
      </c>
      <c r="K166" s="4">
        <f>MAX(0,ROUND(ROUND(K165*(1+Order!$H$3/12),2)-I166-J166,2))</f>
        <v/>
      </c>
      <c r="L166" s="4">
        <f>MIN(Order!$I$4,ROUND(N165*(1+Order!$H$4/12),2))</f>
        <v/>
      </c>
      <c r="M166" s="4">
        <f>MAX(0,MIN(ROUND(N165*(1+Order!$H$4/12),2)-L166,E166-(G166+J166)))</f>
        <v/>
      </c>
      <c r="N166" s="4">
        <f>MAX(0,ROUND(ROUND(N165*(1+Order!$H$4/12),2)-L166-M166,2))</f>
        <v/>
      </c>
      <c r="O166" s="4">
        <f>MIN(Order!$I$5,ROUND(Q165*(1+Order!$H$5/12),2))</f>
        <v/>
      </c>
      <c r="P166" s="4">
        <f>MAX(0,MIN(ROUND(Q165*(1+Order!$H$5/12),2)-O166,E166-(G166+J166+M166)))</f>
        <v/>
      </c>
      <c r="Q166" s="4">
        <f>MAX(0,ROUND(ROUND(Q165*(1+Order!$H$5/12),2)-O166-P166,2))</f>
        <v/>
      </c>
      <c r="R166" s="4">
        <f>MIN(Order!$I$6,ROUND(T165*(1+Order!$H$6/12),2))</f>
        <v/>
      </c>
      <c r="S166" s="4">
        <f>MAX(0,MIN(ROUND(T165*(1+Order!$H$6/12),2)-R166,E166-(G166+J166+M166+P166)))</f>
        <v/>
      </c>
      <c r="T166" s="4">
        <f>MAX(0,ROUND(ROUND(T165*(1+Order!$H$6/12),2)-R166-S166,2))</f>
        <v/>
      </c>
      <c r="U166" s="4">
        <f>MIN(Order!$I$7,ROUND(W165*(1+Order!$H$7/12),2))</f>
        <v/>
      </c>
      <c r="V166" s="4">
        <f>MAX(0,MIN(ROUND(W165*(1+Order!$H$7/12),2)-U166,E166-(G166+J166+M166+P166+S166)))</f>
        <v/>
      </c>
      <c r="W166" s="4">
        <f>MAX(0,ROUND(ROUND(W165*(1+Order!$H$7/12),2)-U166-V166,2))</f>
        <v/>
      </c>
      <c r="X166" s="4">
        <f>MIN(Order!$I$8,ROUND(Z165*(1+Order!$H$8/12),2))</f>
        <v/>
      </c>
      <c r="Y166" s="4">
        <f>MAX(0,MIN(ROUND(Z165*(1+Order!$H$8/12),2)-X166,E166-(G166+J166+M166+P166+S166+V166)))</f>
        <v/>
      </c>
      <c r="Z166" s="4">
        <f>MAX(0,ROUND(ROUND(Z165*(1+Order!$H$8/12),2)-X166-Y166,2))</f>
        <v/>
      </c>
      <c r="AA166" s="4">
        <f>MIN(Order!$I$9,ROUND(AC165*(1+Order!$H$9/12),2))</f>
        <v/>
      </c>
      <c r="AB166" s="4">
        <f>MAX(0,MIN(ROUND(AC165*(1+Order!$H$9/12),2)-AA166,E166-(G166+J166+M166+P166+S166+V166+Y166)))</f>
        <v/>
      </c>
      <c r="AC166" s="4">
        <f>MAX(0,ROUND(ROUND(AC165*(1+Order!$H$9/12),2)-AA166-AB166,2))</f>
        <v/>
      </c>
      <c r="AD166" s="4">
        <f>MIN(Order!$I$10,ROUND(AF165*(1+Order!$H$10/12),2))</f>
        <v/>
      </c>
      <c r="AE166" s="4">
        <f>MAX(0,MIN(ROUND(AF165*(1+Order!$H$10/12),2)-AD166,E166-(G166+J166+M166+P166+S166+V166+Y166+AB166)))</f>
        <v/>
      </c>
      <c r="AF166" s="4">
        <f>MAX(0,ROUND(ROUND(AF165*(1+Order!$H$10/12),2)-AD166-AE166,2))</f>
        <v/>
      </c>
      <c r="AG166" s="4">
        <f>MIN(Order!$I$11,ROUND(AI165*(1+Order!$H$11/12),2))</f>
        <v/>
      </c>
      <c r="AH166" s="4">
        <f>MAX(0,MIN(ROUND(AI165*(1+Order!$H$11/12),2)-AG166,E166-(G166+J166+M166+P166+S166+V166+Y166+AB166+AE166)))</f>
        <v/>
      </c>
      <c r="AI166" s="4">
        <f>MAX(0,ROUND(ROUND(AI165*(1+Order!$H$11/12),2)-AG166-AH166,2))</f>
        <v/>
      </c>
    </row>
    <row r="167">
      <c r="A167" t="n">
        <v>164</v>
      </c>
      <c r="B167" s="16">
        <f>EDATE('Start here'!$B$7,A167-1)</f>
        <v/>
      </c>
      <c r="C167" s="4">
        <f>H167+K167+N167+Q167+T167+W167+Z167+AC167+AF167+AI167</f>
        <v/>
      </c>
      <c r="D167" s="4">
        <f>ROUND(H166*Order!$H$2/12,2)+ROUND(K166*Order!$H$3/12,2)+ROUND(N166*Order!$H$4/12,2)+ROUND(Q166*Order!$H$5/12,2)+ROUND(T166*Order!$H$6/12,2)+ROUND(W166*Order!$H$7/12,2)+ROUND(Z166*Order!$H$8/12,2)+ROUND(AC166*Order!$H$9/12,2)+ROUND(AF166*Order!$H$10/12,2)+ROUND(AI166*Order!$H$11/12,2)</f>
        <v/>
      </c>
      <c r="E167" s="4">
        <f>MAX(0,'Start here'!$B$6-(F167+I167+L167+O167+R167+U167+X167+AA167+AD167+AG167))</f>
        <v/>
      </c>
      <c r="F167" s="4">
        <f>MIN(Order!$I$2,ROUND(H166*(1+Order!$H$2/12),2))</f>
        <v/>
      </c>
      <c r="G167" s="4">
        <f>MAX(0,MIN(ROUND(H166*(1+Order!$H$2/12),2)-F167,E167-(0)))</f>
        <v/>
      </c>
      <c r="H167" s="4">
        <f>MAX(0,ROUND(ROUND(H166*(1+Order!$H$2/12),2)-F167-G167,2))</f>
        <v/>
      </c>
      <c r="I167" s="4">
        <f>MIN(Order!$I$3,ROUND(K166*(1+Order!$H$3/12),2))</f>
        <v/>
      </c>
      <c r="J167" s="4">
        <f>MAX(0,MIN(ROUND(K166*(1+Order!$H$3/12),2)-I167,E167-(G167)))</f>
        <v/>
      </c>
      <c r="K167" s="4">
        <f>MAX(0,ROUND(ROUND(K166*(1+Order!$H$3/12),2)-I167-J167,2))</f>
        <v/>
      </c>
      <c r="L167" s="4">
        <f>MIN(Order!$I$4,ROUND(N166*(1+Order!$H$4/12),2))</f>
        <v/>
      </c>
      <c r="M167" s="4">
        <f>MAX(0,MIN(ROUND(N166*(1+Order!$H$4/12),2)-L167,E167-(G167+J167)))</f>
        <v/>
      </c>
      <c r="N167" s="4">
        <f>MAX(0,ROUND(ROUND(N166*(1+Order!$H$4/12),2)-L167-M167,2))</f>
        <v/>
      </c>
      <c r="O167" s="4">
        <f>MIN(Order!$I$5,ROUND(Q166*(1+Order!$H$5/12),2))</f>
        <v/>
      </c>
      <c r="P167" s="4">
        <f>MAX(0,MIN(ROUND(Q166*(1+Order!$H$5/12),2)-O167,E167-(G167+J167+M167)))</f>
        <v/>
      </c>
      <c r="Q167" s="4">
        <f>MAX(0,ROUND(ROUND(Q166*(1+Order!$H$5/12),2)-O167-P167,2))</f>
        <v/>
      </c>
      <c r="R167" s="4">
        <f>MIN(Order!$I$6,ROUND(T166*(1+Order!$H$6/12),2))</f>
        <v/>
      </c>
      <c r="S167" s="4">
        <f>MAX(0,MIN(ROUND(T166*(1+Order!$H$6/12),2)-R167,E167-(G167+J167+M167+P167)))</f>
        <v/>
      </c>
      <c r="T167" s="4">
        <f>MAX(0,ROUND(ROUND(T166*(1+Order!$H$6/12),2)-R167-S167,2))</f>
        <v/>
      </c>
      <c r="U167" s="4">
        <f>MIN(Order!$I$7,ROUND(W166*(1+Order!$H$7/12),2))</f>
        <v/>
      </c>
      <c r="V167" s="4">
        <f>MAX(0,MIN(ROUND(W166*(1+Order!$H$7/12),2)-U167,E167-(G167+J167+M167+P167+S167)))</f>
        <v/>
      </c>
      <c r="W167" s="4">
        <f>MAX(0,ROUND(ROUND(W166*(1+Order!$H$7/12),2)-U167-V167,2))</f>
        <v/>
      </c>
      <c r="X167" s="4">
        <f>MIN(Order!$I$8,ROUND(Z166*(1+Order!$H$8/12),2))</f>
        <v/>
      </c>
      <c r="Y167" s="4">
        <f>MAX(0,MIN(ROUND(Z166*(1+Order!$H$8/12),2)-X167,E167-(G167+J167+M167+P167+S167+V167)))</f>
        <v/>
      </c>
      <c r="Z167" s="4">
        <f>MAX(0,ROUND(ROUND(Z166*(1+Order!$H$8/12),2)-X167-Y167,2))</f>
        <v/>
      </c>
      <c r="AA167" s="4">
        <f>MIN(Order!$I$9,ROUND(AC166*(1+Order!$H$9/12),2))</f>
        <v/>
      </c>
      <c r="AB167" s="4">
        <f>MAX(0,MIN(ROUND(AC166*(1+Order!$H$9/12),2)-AA167,E167-(G167+J167+M167+P167+S167+V167+Y167)))</f>
        <v/>
      </c>
      <c r="AC167" s="4">
        <f>MAX(0,ROUND(ROUND(AC166*(1+Order!$H$9/12),2)-AA167-AB167,2))</f>
        <v/>
      </c>
      <c r="AD167" s="4">
        <f>MIN(Order!$I$10,ROUND(AF166*(1+Order!$H$10/12),2))</f>
        <v/>
      </c>
      <c r="AE167" s="4">
        <f>MAX(0,MIN(ROUND(AF166*(1+Order!$H$10/12),2)-AD167,E167-(G167+J167+M167+P167+S167+V167+Y167+AB167)))</f>
        <v/>
      </c>
      <c r="AF167" s="4">
        <f>MAX(0,ROUND(ROUND(AF166*(1+Order!$H$10/12),2)-AD167-AE167,2))</f>
        <v/>
      </c>
      <c r="AG167" s="4">
        <f>MIN(Order!$I$11,ROUND(AI166*(1+Order!$H$11/12),2))</f>
        <v/>
      </c>
      <c r="AH167" s="4">
        <f>MAX(0,MIN(ROUND(AI166*(1+Order!$H$11/12),2)-AG167,E167-(G167+J167+M167+P167+S167+V167+Y167+AB167+AE167)))</f>
        <v/>
      </c>
      <c r="AI167" s="4">
        <f>MAX(0,ROUND(ROUND(AI166*(1+Order!$H$11/12),2)-AG167-AH167,2))</f>
        <v/>
      </c>
    </row>
    <row r="168">
      <c r="A168" t="n">
        <v>165</v>
      </c>
      <c r="B168" s="16">
        <f>EDATE('Start here'!$B$7,A168-1)</f>
        <v/>
      </c>
      <c r="C168" s="4">
        <f>H168+K168+N168+Q168+T168+W168+Z168+AC168+AF168+AI168</f>
        <v/>
      </c>
      <c r="D168" s="4">
        <f>ROUND(H167*Order!$H$2/12,2)+ROUND(K167*Order!$H$3/12,2)+ROUND(N167*Order!$H$4/12,2)+ROUND(Q167*Order!$H$5/12,2)+ROUND(T167*Order!$H$6/12,2)+ROUND(W167*Order!$H$7/12,2)+ROUND(Z167*Order!$H$8/12,2)+ROUND(AC167*Order!$H$9/12,2)+ROUND(AF167*Order!$H$10/12,2)+ROUND(AI167*Order!$H$11/12,2)</f>
        <v/>
      </c>
      <c r="E168" s="4">
        <f>MAX(0,'Start here'!$B$6-(F168+I168+L168+O168+R168+U168+X168+AA168+AD168+AG168))</f>
        <v/>
      </c>
      <c r="F168" s="4">
        <f>MIN(Order!$I$2,ROUND(H167*(1+Order!$H$2/12),2))</f>
        <v/>
      </c>
      <c r="G168" s="4">
        <f>MAX(0,MIN(ROUND(H167*(1+Order!$H$2/12),2)-F168,E168-(0)))</f>
        <v/>
      </c>
      <c r="H168" s="4">
        <f>MAX(0,ROUND(ROUND(H167*(1+Order!$H$2/12),2)-F168-G168,2))</f>
        <v/>
      </c>
      <c r="I168" s="4">
        <f>MIN(Order!$I$3,ROUND(K167*(1+Order!$H$3/12),2))</f>
        <v/>
      </c>
      <c r="J168" s="4">
        <f>MAX(0,MIN(ROUND(K167*(1+Order!$H$3/12),2)-I168,E168-(G168)))</f>
        <v/>
      </c>
      <c r="K168" s="4">
        <f>MAX(0,ROUND(ROUND(K167*(1+Order!$H$3/12),2)-I168-J168,2))</f>
        <v/>
      </c>
      <c r="L168" s="4">
        <f>MIN(Order!$I$4,ROUND(N167*(1+Order!$H$4/12),2))</f>
        <v/>
      </c>
      <c r="M168" s="4">
        <f>MAX(0,MIN(ROUND(N167*(1+Order!$H$4/12),2)-L168,E168-(G168+J168)))</f>
        <v/>
      </c>
      <c r="N168" s="4">
        <f>MAX(0,ROUND(ROUND(N167*(1+Order!$H$4/12),2)-L168-M168,2))</f>
        <v/>
      </c>
      <c r="O168" s="4">
        <f>MIN(Order!$I$5,ROUND(Q167*(1+Order!$H$5/12),2))</f>
        <v/>
      </c>
      <c r="P168" s="4">
        <f>MAX(0,MIN(ROUND(Q167*(1+Order!$H$5/12),2)-O168,E168-(G168+J168+M168)))</f>
        <v/>
      </c>
      <c r="Q168" s="4">
        <f>MAX(0,ROUND(ROUND(Q167*(1+Order!$H$5/12),2)-O168-P168,2))</f>
        <v/>
      </c>
      <c r="R168" s="4">
        <f>MIN(Order!$I$6,ROUND(T167*(1+Order!$H$6/12),2))</f>
        <v/>
      </c>
      <c r="S168" s="4">
        <f>MAX(0,MIN(ROUND(T167*(1+Order!$H$6/12),2)-R168,E168-(G168+J168+M168+P168)))</f>
        <v/>
      </c>
      <c r="T168" s="4">
        <f>MAX(0,ROUND(ROUND(T167*(1+Order!$H$6/12),2)-R168-S168,2))</f>
        <v/>
      </c>
      <c r="U168" s="4">
        <f>MIN(Order!$I$7,ROUND(W167*(1+Order!$H$7/12),2))</f>
        <v/>
      </c>
      <c r="V168" s="4">
        <f>MAX(0,MIN(ROUND(W167*(1+Order!$H$7/12),2)-U168,E168-(G168+J168+M168+P168+S168)))</f>
        <v/>
      </c>
      <c r="W168" s="4">
        <f>MAX(0,ROUND(ROUND(W167*(1+Order!$H$7/12),2)-U168-V168,2))</f>
        <v/>
      </c>
      <c r="X168" s="4">
        <f>MIN(Order!$I$8,ROUND(Z167*(1+Order!$H$8/12),2))</f>
        <v/>
      </c>
      <c r="Y168" s="4">
        <f>MAX(0,MIN(ROUND(Z167*(1+Order!$H$8/12),2)-X168,E168-(G168+J168+M168+P168+S168+V168)))</f>
        <v/>
      </c>
      <c r="Z168" s="4">
        <f>MAX(0,ROUND(ROUND(Z167*(1+Order!$H$8/12),2)-X168-Y168,2))</f>
        <v/>
      </c>
      <c r="AA168" s="4">
        <f>MIN(Order!$I$9,ROUND(AC167*(1+Order!$H$9/12),2))</f>
        <v/>
      </c>
      <c r="AB168" s="4">
        <f>MAX(0,MIN(ROUND(AC167*(1+Order!$H$9/12),2)-AA168,E168-(G168+J168+M168+P168+S168+V168+Y168)))</f>
        <v/>
      </c>
      <c r="AC168" s="4">
        <f>MAX(0,ROUND(ROUND(AC167*(1+Order!$H$9/12),2)-AA168-AB168,2))</f>
        <v/>
      </c>
      <c r="AD168" s="4">
        <f>MIN(Order!$I$10,ROUND(AF167*(1+Order!$H$10/12),2))</f>
        <v/>
      </c>
      <c r="AE168" s="4">
        <f>MAX(0,MIN(ROUND(AF167*(1+Order!$H$10/12),2)-AD168,E168-(G168+J168+M168+P168+S168+V168+Y168+AB168)))</f>
        <v/>
      </c>
      <c r="AF168" s="4">
        <f>MAX(0,ROUND(ROUND(AF167*(1+Order!$H$10/12),2)-AD168-AE168,2))</f>
        <v/>
      </c>
      <c r="AG168" s="4">
        <f>MIN(Order!$I$11,ROUND(AI167*(1+Order!$H$11/12),2))</f>
        <v/>
      </c>
      <c r="AH168" s="4">
        <f>MAX(0,MIN(ROUND(AI167*(1+Order!$H$11/12),2)-AG168,E168-(G168+J168+M168+P168+S168+V168+Y168+AB168+AE168)))</f>
        <v/>
      </c>
      <c r="AI168" s="4">
        <f>MAX(0,ROUND(ROUND(AI167*(1+Order!$H$11/12),2)-AG168-AH168,2))</f>
        <v/>
      </c>
    </row>
    <row r="169">
      <c r="A169" t="n">
        <v>166</v>
      </c>
      <c r="B169" s="16">
        <f>EDATE('Start here'!$B$7,A169-1)</f>
        <v/>
      </c>
      <c r="C169" s="4">
        <f>H169+K169+N169+Q169+T169+W169+Z169+AC169+AF169+AI169</f>
        <v/>
      </c>
      <c r="D169" s="4">
        <f>ROUND(H168*Order!$H$2/12,2)+ROUND(K168*Order!$H$3/12,2)+ROUND(N168*Order!$H$4/12,2)+ROUND(Q168*Order!$H$5/12,2)+ROUND(T168*Order!$H$6/12,2)+ROUND(W168*Order!$H$7/12,2)+ROUND(Z168*Order!$H$8/12,2)+ROUND(AC168*Order!$H$9/12,2)+ROUND(AF168*Order!$H$10/12,2)+ROUND(AI168*Order!$H$11/12,2)</f>
        <v/>
      </c>
      <c r="E169" s="4">
        <f>MAX(0,'Start here'!$B$6-(F169+I169+L169+O169+R169+U169+X169+AA169+AD169+AG169))</f>
        <v/>
      </c>
      <c r="F169" s="4">
        <f>MIN(Order!$I$2,ROUND(H168*(1+Order!$H$2/12),2))</f>
        <v/>
      </c>
      <c r="G169" s="4">
        <f>MAX(0,MIN(ROUND(H168*(1+Order!$H$2/12),2)-F169,E169-(0)))</f>
        <v/>
      </c>
      <c r="H169" s="4">
        <f>MAX(0,ROUND(ROUND(H168*(1+Order!$H$2/12),2)-F169-G169,2))</f>
        <v/>
      </c>
      <c r="I169" s="4">
        <f>MIN(Order!$I$3,ROUND(K168*(1+Order!$H$3/12),2))</f>
        <v/>
      </c>
      <c r="J169" s="4">
        <f>MAX(0,MIN(ROUND(K168*(1+Order!$H$3/12),2)-I169,E169-(G169)))</f>
        <v/>
      </c>
      <c r="K169" s="4">
        <f>MAX(0,ROUND(ROUND(K168*(1+Order!$H$3/12),2)-I169-J169,2))</f>
        <v/>
      </c>
      <c r="L169" s="4">
        <f>MIN(Order!$I$4,ROUND(N168*(1+Order!$H$4/12),2))</f>
        <v/>
      </c>
      <c r="M169" s="4">
        <f>MAX(0,MIN(ROUND(N168*(1+Order!$H$4/12),2)-L169,E169-(G169+J169)))</f>
        <v/>
      </c>
      <c r="N169" s="4">
        <f>MAX(0,ROUND(ROUND(N168*(1+Order!$H$4/12),2)-L169-M169,2))</f>
        <v/>
      </c>
      <c r="O169" s="4">
        <f>MIN(Order!$I$5,ROUND(Q168*(1+Order!$H$5/12),2))</f>
        <v/>
      </c>
      <c r="P169" s="4">
        <f>MAX(0,MIN(ROUND(Q168*(1+Order!$H$5/12),2)-O169,E169-(G169+J169+M169)))</f>
        <v/>
      </c>
      <c r="Q169" s="4">
        <f>MAX(0,ROUND(ROUND(Q168*(1+Order!$H$5/12),2)-O169-P169,2))</f>
        <v/>
      </c>
      <c r="R169" s="4">
        <f>MIN(Order!$I$6,ROUND(T168*(1+Order!$H$6/12),2))</f>
        <v/>
      </c>
      <c r="S169" s="4">
        <f>MAX(0,MIN(ROUND(T168*(1+Order!$H$6/12),2)-R169,E169-(G169+J169+M169+P169)))</f>
        <v/>
      </c>
      <c r="T169" s="4">
        <f>MAX(0,ROUND(ROUND(T168*(1+Order!$H$6/12),2)-R169-S169,2))</f>
        <v/>
      </c>
      <c r="U169" s="4">
        <f>MIN(Order!$I$7,ROUND(W168*(1+Order!$H$7/12),2))</f>
        <v/>
      </c>
      <c r="V169" s="4">
        <f>MAX(0,MIN(ROUND(W168*(1+Order!$H$7/12),2)-U169,E169-(G169+J169+M169+P169+S169)))</f>
        <v/>
      </c>
      <c r="W169" s="4">
        <f>MAX(0,ROUND(ROUND(W168*(1+Order!$H$7/12),2)-U169-V169,2))</f>
        <v/>
      </c>
      <c r="X169" s="4">
        <f>MIN(Order!$I$8,ROUND(Z168*(1+Order!$H$8/12),2))</f>
        <v/>
      </c>
      <c r="Y169" s="4">
        <f>MAX(0,MIN(ROUND(Z168*(1+Order!$H$8/12),2)-X169,E169-(G169+J169+M169+P169+S169+V169)))</f>
        <v/>
      </c>
      <c r="Z169" s="4">
        <f>MAX(0,ROUND(ROUND(Z168*(1+Order!$H$8/12),2)-X169-Y169,2))</f>
        <v/>
      </c>
      <c r="AA169" s="4">
        <f>MIN(Order!$I$9,ROUND(AC168*(1+Order!$H$9/12),2))</f>
        <v/>
      </c>
      <c r="AB169" s="4">
        <f>MAX(0,MIN(ROUND(AC168*(1+Order!$H$9/12),2)-AA169,E169-(G169+J169+M169+P169+S169+V169+Y169)))</f>
        <v/>
      </c>
      <c r="AC169" s="4">
        <f>MAX(0,ROUND(ROUND(AC168*(1+Order!$H$9/12),2)-AA169-AB169,2))</f>
        <v/>
      </c>
      <c r="AD169" s="4">
        <f>MIN(Order!$I$10,ROUND(AF168*(1+Order!$H$10/12),2))</f>
        <v/>
      </c>
      <c r="AE169" s="4">
        <f>MAX(0,MIN(ROUND(AF168*(1+Order!$H$10/12),2)-AD169,E169-(G169+J169+M169+P169+S169+V169+Y169+AB169)))</f>
        <v/>
      </c>
      <c r="AF169" s="4">
        <f>MAX(0,ROUND(ROUND(AF168*(1+Order!$H$10/12),2)-AD169-AE169,2))</f>
        <v/>
      </c>
      <c r="AG169" s="4">
        <f>MIN(Order!$I$11,ROUND(AI168*(1+Order!$H$11/12),2))</f>
        <v/>
      </c>
      <c r="AH169" s="4">
        <f>MAX(0,MIN(ROUND(AI168*(1+Order!$H$11/12),2)-AG169,E169-(G169+J169+M169+P169+S169+V169+Y169+AB169+AE169)))</f>
        <v/>
      </c>
      <c r="AI169" s="4">
        <f>MAX(0,ROUND(ROUND(AI168*(1+Order!$H$11/12),2)-AG169-AH169,2))</f>
        <v/>
      </c>
    </row>
    <row r="170">
      <c r="A170" t="n">
        <v>167</v>
      </c>
      <c r="B170" s="16">
        <f>EDATE('Start here'!$B$7,A170-1)</f>
        <v/>
      </c>
      <c r="C170" s="4">
        <f>H170+K170+N170+Q170+T170+W170+Z170+AC170+AF170+AI170</f>
        <v/>
      </c>
      <c r="D170" s="4">
        <f>ROUND(H169*Order!$H$2/12,2)+ROUND(K169*Order!$H$3/12,2)+ROUND(N169*Order!$H$4/12,2)+ROUND(Q169*Order!$H$5/12,2)+ROUND(T169*Order!$H$6/12,2)+ROUND(W169*Order!$H$7/12,2)+ROUND(Z169*Order!$H$8/12,2)+ROUND(AC169*Order!$H$9/12,2)+ROUND(AF169*Order!$H$10/12,2)+ROUND(AI169*Order!$H$11/12,2)</f>
        <v/>
      </c>
      <c r="E170" s="4">
        <f>MAX(0,'Start here'!$B$6-(F170+I170+L170+O170+R170+U170+X170+AA170+AD170+AG170))</f>
        <v/>
      </c>
      <c r="F170" s="4">
        <f>MIN(Order!$I$2,ROUND(H169*(1+Order!$H$2/12),2))</f>
        <v/>
      </c>
      <c r="G170" s="4">
        <f>MAX(0,MIN(ROUND(H169*(1+Order!$H$2/12),2)-F170,E170-(0)))</f>
        <v/>
      </c>
      <c r="H170" s="4">
        <f>MAX(0,ROUND(ROUND(H169*(1+Order!$H$2/12),2)-F170-G170,2))</f>
        <v/>
      </c>
      <c r="I170" s="4">
        <f>MIN(Order!$I$3,ROUND(K169*(1+Order!$H$3/12),2))</f>
        <v/>
      </c>
      <c r="J170" s="4">
        <f>MAX(0,MIN(ROUND(K169*(1+Order!$H$3/12),2)-I170,E170-(G170)))</f>
        <v/>
      </c>
      <c r="K170" s="4">
        <f>MAX(0,ROUND(ROUND(K169*(1+Order!$H$3/12),2)-I170-J170,2))</f>
        <v/>
      </c>
      <c r="L170" s="4">
        <f>MIN(Order!$I$4,ROUND(N169*(1+Order!$H$4/12),2))</f>
        <v/>
      </c>
      <c r="M170" s="4">
        <f>MAX(0,MIN(ROUND(N169*(1+Order!$H$4/12),2)-L170,E170-(G170+J170)))</f>
        <v/>
      </c>
      <c r="N170" s="4">
        <f>MAX(0,ROUND(ROUND(N169*(1+Order!$H$4/12),2)-L170-M170,2))</f>
        <v/>
      </c>
      <c r="O170" s="4">
        <f>MIN(Order!$I$5,ROUND(Q169*(1+Order!$H$5/12),2))</f>
        <v/>
      </c>
      <c r="P170" s="4">
        <f>MAX(0,MIN(ROUND(Q169*(1+Order!$H$5/12),2)-O170,E170-(G170+J170+M170)))</f>
        <v/>
      </c>
      <c r="Q170" s="4">
        <f>MAX(0,ROUND(ROUND(Q169*(1+Order!$H$5/12),2)-O170-P170,2))</f>
        <v/>
      </c>
      <c r="R170" s="4">
        <f>MIN(Order!$I$6,ROUND(T169*(1+Order!$H$6/12),2))</f>
        <v/>
      </c>
      <c r="S170" s="4">
        <f>MAX(0,MIN(ROUND(T169*(1+Order!$H$6/12),2)-R170,E170-(G170+J170+M170+P170)))</f>
        <v/>
      </c>
      <c r="T170" s="4">
        <f>MAX(0,ROUND(ROUND(T169*(1+Order!$H$6/12),2)-R170-S170,2))</f>
        <v/>
      </c>
      <c r="U170" s="4">
        <f>MIN(Order!$I$7,ROUND(W169*(1+Order!$H$7/12),2))</f>
        <v/>
      </c>
      <c r="V170" s="4">
        <f>MAX(0,MIN(ROUND(W169*(1+Order!$H$7/12),2)-U170,E170-(G170+J170+M170+P170+S170)))</f>
        <v/>
      </c>
      <c r="W170" s="4">
        <f>MAX(0,ROUND(ROUND(W169*(1+Order!$H$7/12),2)-U170-V170,2))</f>
        <v/>
      </c>
      <c r="X170" s="4">
        <f>MIN(Order!$I$8,ROUND(Z169*(1+Order!$H$8/12),2))</f>
        <v/>
      </c>
      <c r="Y170" s="4">
        <f>MAX(0,MIN(ROUND(Z169*(1+Order!$H$8/12),2)-X170,E170-(G170+J170+M170+P170+S170+V170)))</f>
        <v/>
      </c>
      <c r="Z170" s="4">
        <f>MAX(0,ROUND(ROUND(Z169*(1+Order!$H$8/12),2)-X170-Y170,2))</f>
        <v/>
      </c>
      <c r="AA170" s="4">
        <f>MIN(Order!$I$9,ROUND(AC169*(1+Order!$H$9/12),2))</f>
        <v/>
      </c>
      <c r="AB170" s="4">
        <f>MAX(0,MIN(ROUND(AC169*(1+Order!$H$9/12),2)-AA170,E170-(G170+J170+M170+P170+S170+V170+Y170)))</f>
        <v/>
      </c>
      <c r="AC170" s="4">
        <f>MAX(0,ROUND(ROUND(AC169*(1+Order!$H$9/12),2)-AA170-AB170,2))</f>
        <v/>
      </c>
      <c r="AD170" s="4">
        <f>MIN(Order!$I$10,ROUND(AF169*(1+Order!$H$10/12),2))</f>
        <v/>
      </c>
      <c r="AE170" s="4">
        <f>MAX(0,MIN(ROUND(AF169*(1+Order!$H$10/12),2)-AD170,E170-(G170+J170+M170+P170+S170+V170+Y170+AB170)))</f>
        <v/>
      </c>
      <c r="AF170" s="4">
        <f>MAX(0,ROUND(ROUND(AF169*(1+Order!$H$10/12),2)-AD170-AE170,2))</f>
        <v/>
      </c>
      <c r="AG170" s="4">
        <f>MIN(Order!$I$11,ROUND(AI169*(1+Order!$H$11/12),2))</f>
        <v/>
      </c>
      <c r="AH170" s="4">
        <f>MAX(0,MIN(ROUND(AI169*(1+Order!$H$11/12),2)-AG170,E170-(G170+J170+M170+P170+S170+V170+Y170+AB170+AE170)))</f>
        <v/>
      </c>
      <c r="AI170" s="4">
        <f>MAX(0,ROUND(ROUND(AI169*(1+Order!$H$11/12),2)-AG170-AH170,2))</f>
        <v/>
      </c>
    </row>
    <row r="171">
      <c r="A171" t="n">
        <v>168</v>
      </c>
      <c r="B171" s="16">
        <f>EDATE('Start here'!$B$7,A171-1)</f>
        <v/>
      </c>
      <c r="C171" s="4">
        <f>H171+K171+N171+Q171+T171+W171+Z171+AC171+AF171+AI171</f>
        <v/>
      </c>
      <c r="D171" s="4">
        <f>ROUND(H170*Order!$H$2/12,2)+ROUND(K170*Order!$H$3/12,2)+ROUND(N170*Order!$H$4/12,2)+ROUND(Q170*Order!$H$5/12,2)+ROUND(T170*Order!$H$6/12,2)+ROUND(W170*Order!$H$7/12,2)+ROUND(Z170*Order!$H$8/12,2)+ROUND(AC170*Order!$H$9/12,2)+ROUND(AF170*Order!$H$10/12,2)+ROUND(AI170*Order!$H$11/12,2)</f>
        <v/>
      </c>
      <c r="E171" s="4">
        <f>MAX(0,'Start here'!$B$6-(F171+I171+L171+O171+R171+U171+X171+AA171+AD171+AG171))</f>
        <v/>
      </c>
      <c r="F171" s="4">
        <f>MIN(Order!$I$2,ROUND(H170*(1+Order!$H$2/12),2))</f>
        <v/>
      </c>
      <c r="G171" s="4">
        <f>MAX(0,MIN(ROUND(H170*(1+Order!$H$2/12),2)-F171,E171-(0)))</f>
        <v/>
      </c>
      <c r="H171" s="4">
        <f>MAX(0,ROUND(ROUND(H170*(1+Order!$H$2/12),2)-F171-G171,2))</f>
        <v/>
      </c>
      <c r="I171" s="4">
        <f>MIN(Order!$I$3,ROUND(K170*(1+Order!$H$3/12),2))</f>
        <v/>
      </c>
      <c r="J171" s="4">
        <f>MAX(0,MIN(ROUND(K170*(1+Order!$H$3/12),2)-I171,E171-(G171)))</f>
        <v/>
      </c>
      <c r="K171" s="4">
        <f>MAX(0,ROUND(ROUND(K170*(1+Order!$H$3/12),2)-I171-J171,2))</f>
        <v/>
      </c>
      <c r="L171" s="4">
        <f>MIN(Order!$I$4,ROUND(N170*(1+Order!$H$4/12),2))</f>
        <v/>
      </c>
      <c r="M171" s="4">
        <f>MAX(0,MIN(ROUND(N170*(1+Order!$H$4/12),2)-L171,E171-(G171+J171)))</f>
        <v/>
      </c>
      <c r="N171" s="4">
        <f>MAX(0,ROUND(ROUND(N170*(1+Order!$H$4/12),2)-L171-M171,2))</f>
        <v/>
      </c>
      <c r="O171" s="4">
        <f>MIN(Order!$I$5,ROUND(Q170*(1+Order!$H$5/12),2))</f>
        <v/>
      </c>
      <c r="P171" s="4">
        <f>MAX(0,MIN(ROUND(Q170*(1+Order!$H$5/12),2)-O171,E171-(G171+J171+M171)))</f>
        <v/>
      </c>
      <c r="Q171" s="4">
        <f>MAX(0,ROUND(ROUND(Q170*(1+Order!$H$5/12),2)-O171-P171,2))</f>
        <v/>
      </c>
      <c r="R171" s="4">
        <f>MIN(Order!$I$6,ROUND(T170*(1+Order!$H$6/12),2))</f>
        <v/>
      </c>
      <c r="S171" s="4">
        <f>MAX(0,MIN(ROUND(T170*(1+Order!$H$6/12),2)-R171,E171-(G171+J171+M171+P171)))</f>
        <v/>
      </c>
      <c r="T171" s="4">
        <f>MAX(0,ROUND(ROUND(T170*(1+Order!$H$6/12),2)-R171-S171,2))</f>
        <v/>
      </c>
      <c r="U171" s="4">
        <f>MIN(Order!$I$7,ROUND(W170*(1+Order!$H$7/12),2))</f>
        <v/>
      </c>
      <c r="V171" s="4">
        <f>MAX(0,MIN(ROUND(W170*(1+Order!$H$7/12),2)-U171,E171-(G171+J171+M171+P171+S171)))</f>
        <v/>
      </c>
      <c r="W171" s="4">
        <f>MAX(0,ROUND(ROUND(W170*(1+Order!$H$7/12),2)-U171-V171,2))</f>
        <v/>
      </c>
      <c r="X171" s="4">
        <f>MIN(Order!$I$8,ROUND(Z170*(1+Order!$H$8/12),2))</f>
        <v/>
      </c>
      <c r="Y171" s="4">
        <f>MAX(0,MIN(ROUND(Z170*(1+Order!$H$8/12),2)-X171,E171-(G171+J171+M171+P171+S171+V171)))</f>
        <v/>
      </c>
      <c r="Z171" s="4">
        <f>MAX(0,ROUND(ROUND(Z170*(1+Order!$H$8/12),2)-X171-Y171,2))</f>
        <v/>
      </c>
      <c r="AA171" s="4">
        <f>MIN(Order!$I$9,ROUND(AC170*(1+Order!$H$9/12),2))</f>
        <v/>
      </c>
      <c r="AB171" s="4">
        <f>MAX(0,MIN(ROUND(AC170*(1+Order!$H$9/12),2)-AA171,E171-(G171+J171+M171+P171+S171+V171+Y171)))</f>
        <v/>
      </c>
      <c r="AC171" s="4">
        <f>MAX(0,ROUND(ROUND(AC170*(1+Order!$H$9/12),2)-AA171-AB171,2))</f>
        <v/>
      </c>
      <c r="AD171" s="4">
        <f>MIN(Order!$I$10,ROUND(AF170*(1+Order!$H$10/12),2))</f>
        <v/>
      </c>
      <c r="AE171" s="4">
        <f>MAX(0,MIN(ROUND(AF170*(1+Order!$H$10/12),2)-AD171,E171-(G171+J171+M171+P171+S171+V171+Y171+AB171)))</f>
        <v/>
      </c>
      <c r="AF171" s="4">
        <f>MAX(0,ROUND(ROUND(AF170*(1+Order!$H$10/12),2)-AD171-AE171,2))</f>
        <v/>
      </c>
      <c r="AG171" s="4">
        <f>MIN(Order!$I$11,ROUND(AI170*(1+Order!$H$11/12),2))</f>
        <v/>
      </c>
      <c r="AH171" s="4">
        <f>MAX(0,MIN(ROUND(AI170*(1+Order!$H$11/12),2)-AG171,E171-(G171+J171+M171+P171+S171+V171+Y171+AB171+AE171)))</f>
        <v/>
      </c>
      <c r="AI171" s="4">
        <f>MAX(0,ROUND(ROUND(AI170*(1+Order!$H$11/12),2)-AG171-AH171,2))</f>
        <v/>
      </c>
    </row>
    <row r="172">
      <c r="A172" t="n">
        <v>169</v>
      </c>
      <c r="B172" s="16">
        <f>EDATE('Start here'!$B$7,A172-1)</f>
        <v/>
      </c>
      <c r="C172" s="4">
        <f>H172+K172+N172+Q172+T172+W172+Z172+AC172+AF172+AI172</f>
        <v/>
      </c>
      <c r="D172" s="4">
        <f>ROUND(H171*Order!$H$2/12,2)+ROUND(K171*Order!$H$3/12,2)+ROUND(N171*Order!$H$4/12,2)+ROUND(Q171*Order!$H$5/12,2)+ROUND(T171*Order!$H$6/12,2)+ROUND(W171*Order!$H$7/12,2)+ROUND(Z171*Order!$H$8/12,2)+ROUND(AC171*Order!$H$9/12,2)+ROUND(AF171*Order!$H$10/12,2)+ROUND(AI171*Order!$H$11/12,2)</f>
        <v/>
      </c>
      <c r="E172" s="4">
        <f>MAX(0,'Start here'!$B$6-(F172+I172+L172+O172+R172+U172+X172+AA172+AD172+AG172))</f>
        <v/>
      </c>
      <c r="F172" s="4">
        <f>MIN(Order!$I$2,ROUND(H171*(1+Order!$H$2/12),2))</f>
        <v/>
      </c>
      <c r="G172" s="4">
        <f>MAX(0,MIN(ROUND(H171*(1+Order!$H$2/12),2)-F172,E172-(0)))</f>
        <v/>
      </c>
      <c r="H172" s="4">
        <f>MAX(0,ROUND(ROUND(H171*(1+Order!$H$2/12),2)-F172-G172,2))</f>
        <v/>
      </c>
      <c r="I172" s="4">
        <f>MIN(Order!$I$3,ROUND(K171*(1+Order!$H$3/12),2))</f>
        <v/>
      </c>
      <c r="J172" s="4">
        <f>MAX(0,MIN(ROUND(K171*(1+Order!$H$3/12),2)-I172,E172-(G172)))</f>
        <v/>
      </c>
      <c r="K172" s="4">
        <f>MAX(0,ROUND(ROUND(K171*(1+Order!$H$3/12),2)-I172-J172,2))</f>
        <v/>
      </c>
      <c r="L172" s="4">
        <f>MIN(Order!$I$4,ROUND(N171*(1+Order!$H$4/12),2))</f>
        <v/>
      </c>
      <c r="M172" s="4">
        <f>MAX(0,MIN(ROUND(N171*(1+Order!$H$4/12),2)-L172,E172-(G172+J172)))</f>
        <v/>
      </c>
      <c r="N172" s="4">
        <f>MAX(0,ROUND(ROUND(N171*(1+Order!$H$4/12),2)-L172-M172,2))</f>
        <v/>
      </c>
      <c r="O172" s="4">
        <f>MIN(Order!$I$5,ROUND(Q171*(1+Order!$H$5/12),2))</f>
        <v/>
      </c>
      <c r="P172" s="4">
        <f>MAX(0,MIN(ROUND(Q171*(1+Order!$H$5/12),2)-O172,E172-(G172+J172+M172)))</f>
        <v/>
      </c>
      <c r="Q172" s="4">
        <f>MAX(0,ROUND(ROUND(Q171*(1+Order!$H$5/12),2)-O172-P172,2))</f>
        <v/>
      </c>
      <c r="R172" s="4">
        <f>MIN(Order!$I$6,ROUND(T171*(1+Order!$H$6/12),2))</f>
        <v/>
      </c>
      <c r="S172" s="4">
        <f>MAX(0,MIN(ROUND(T171*(1+Order!$H$6/12),2)-R172,E172-(G172+J172+M172+P172)))</f>
        <v/>
      </c>
      <c r="T172" s="4">
        <f>MAX(0,ROUND(ROUND(T171*(1+Order!$H$6/12),2)-R172-S172,2))</f>
        <v/>
      </c>
      <c r="U172" s="4">
        <f>MIN(Order!$I$7,ROUND(W171*(1+Order!$H$7/12),2))</f>
        <v/>
      </c>
      <c r="V172" s="4">
        <f>MAX(0,MIN(ROUND(W171*(1+Order!$H$7/12),2)-U172,E172-(G172+J172+M172+P172+S172)))</f>
        <v/>
      </c>
      <c r="W172" s="4">
        <f>MAX(0,ROUND(ROUND(W171*(1+Order!$H$7/12),2)-U172-V172,2))</f>
        <v/>
      </c>
      <c r="X172" s="4">
        <f>MIN(Order!$I$8,ROUND(Z171*(1+Order!$H$8/12),2))</f>
        <v/>
      </c>
      <c r="Y172" s="4">
        <f>MAX(0,MIN(ROUND(Z171*(1+Order!$H$8/12),2)-X172,E172-(G172+J172+M172+P172+S172+V172)))</f>
        <v/>
      </c>
      <c r="Z172" s="4">
        <f>MAX(0,ROUND(ROUND(Z171*(1+Order!$H$8/12),2)-X172-Y172,2))</f>
        <v/>
      </c>
      <c r="AA172" s="4">
        <f>MIN(Order!$I$9,ROUND(AC171*(1+Order!$H$9/12),2))</f>
        <v/>
      </c>
      <c r="AB172" s="4">
        <f>MAX(0,MIN(ROUND(AC171*(1+Order!$H$9/12),2)-AA172,E172-(G172+J172+M172+P172+S172+V172+Y172)))</f>
        <v/>
      </c>
      <c r="AC172" s="4">
        <f>MAX(0,ROUND(ROUND(AC171*(1+Order!$H$9/12),2)-AA172-AB172,2))</f>
        <v/>
      </c>
      <c r="AD172" s="4">
        <f>MIN(Order!$I$10,ROUND(AF171*(1+Order!$H$10/12),2))</f>
        <v/>
      </c>
      <c r="AE172" s="4">
        <f>MAX(0,MIN(ROUND(AF171*(1+Order!$H$10/12),2)-AD172,E172-(G172+J172+M172+P172+S172+V172+Y172+AB172)))</f>
        <v/>
      </c>
      <c r="AF172" s="4">
        <f>MAX(0,ROUND(ROUND(AF171*(1+Order!$H$10/12),2)-AD172-AE172,2))</f>
        <v/>
      </c>
      <c r="AG172" s="4">
        <f>MIN(Order!$I$11,ROUND(AI171*(1+Order!$H$11/12),2))</f>
        <v/>
      </c>
      <c r="AH172" s="4">
        <f>MAX(0,MIN(ROUND(AI171*(1+Order!$H$11/12),2)-AG172,E172-(G172+J172+M172+P172+S172+V172+Y172+AB172+AE172)))</f>
        <v/>
      </c>
      <c r="AI172" s="4">
        <f>MAX(0,ROUND(ROUND(AI171*(1+Order!$H$11/12),2)-AG172-AH172,2))</f>
        <v/>
      </c>
    </row>
    <row r="173">
      <c r="A173" t="n">
        <v>170</v>
      </c>
      <c r="B173" s="16">
        <f>EDATE('Start here'!$B$7,A173-1)</f>
        <v/>
      </c>
      <c r="C173" s="4">
        <f>H173+K173+N173+Q173+T173+W173+Z173+AC173+AF173+AI173</f>
        <v/>
      </c>
      <c r="D173" s="4">
        <f>ROUND(H172*Order!$H$2/12,2)+ROUND(K172*Order!$H$3/12,2)+ROUND(N172*Order!$H$4/12,2)+ROUND(Q172*Order!$H$5/12,2)+ROUND(T172*Order!$H$6/12,2)+ROUND(W172*Order!$H$7/12,2)+ROUND(Z172*Order!$H$8/12,2)+ROUND(AC172*Order!$H$9/12,2)+ROUND(AF172*Order!$H$10/12,2)+ROUND(AI172*Order!$H$11/12,2)</f>
        <v/>
      </c>
      <c r="E173" s="4">
        <f>MAX(0,'Start here'!$B$6-(F173+I173+L173+O173+R173+U173+X173+AA173+AD173+AG173))</f>
        <v/>
      </c>
      <c r="F173" s="4">
        <f>MIN(Order!$I$2,ROUND(H172*(1+Order!$H$2/12),2))</f>
        <v/>
      </c>
      <c r="G173" s="4">
        <f>MAX(0,MIN(ROUND(H172*(1+Order!$H$2/12),2)-F173,E173-(0)))</f>
        <v/>
      </c>
      <c r="H173" s="4">
        <f>MAX(0,ROUND(ROUND(H172*(1+Order!$H$2/12),2)-F173-G173,2))</f>
        <v/>
      </c>
      <c r="I173" s="4">
        <f>MIN(Order!$I$3,ROUND(K172*(1+Order!$H$3/12),2))</f>
        <v/>
      </c>
      <c r="J173" s="4">
        <f>MAX(0,MIN(ROUND(K172*(1+Order!$H$3/12),2)-I173,E173-(G173)))</f>
        <v/>
      </c>
      <c r="K173" s="4">
        <f>MAX(0,ROUND(ROUND(K172*(1+Order!$H$3/12),2)-I173-J173,2))</f>
        <v/>
      </c>
      <c r="L173" s="4">
        <f>MIN(Order!$I$4,ROUND(N172*(1+Order!$H$4/12),2))</f>
        <v/>
      </c>
      <c r="M173" s="4">
        <f>MAX(0,MIN(ROUND(N172*(1+Order!$H$4/12),2)-L173,E173-(G173+J173)))</f>
        <v/>
      </c>
      <c r="N173" s="4">
        <f>MAX(0,ROUND(ROUND(N172*(1+Order!$H$4/12),2)-L173-M173,2))</f>
        <v/>
      </c>
      <c r="O173" s="4">
        <f>MIN(Order!$I$5,ROUND(Q172*(1+Order!$H$5/12),2))</f>
        <v/>
      </c>
      <c r="P173" s="4">
        <f>MAX(0,MIN(ROUND(Q172*(1+Order!$H$5/12),2)-O173,E173-(G173+J173+M173)))</f>
        <v/>
      </c>
      <c r="Q173" s="4">
        <f>MAX(0,ROUND(ROUND(Q172*(1+Order!$H$5/12),2)-O173-P173,2))</f>
        <v/>
      </c>
      <c r="R173" s="4">
        <f>MIN(Order!$I$6,ROUND(T172*(1+Order!$H$6/12),2))</f>
        <v/>
      </c>
      <c r="S173" s="4">
        <f>MAX(0,MIN(ROUND(T172*(1+Order!$H$6/12),2)-R173,E173-(G173+J173+M173+P173)))</f>
        <v/>
      </c>
      <c r="T173" s="4">
        <f>MAX(0,ROUND(ROUND(T172*(1+Order!$H$6/12),2)-R173-S173,2))</f>
        <v/>
      </c>
      <c r="U173" s="4">
        <f>MIN(Order!$I$7,ROUND(W172*(1+Order!$H$7/12),2))</f>
        <v/>
      </c>
      <c r="V173" s="4">
        <f>MAX(0,MIN(ROUND(W172*(1+Order!$H$7/12),2)-U173,E173-(G173+J173+M173+P173+S173)))</f>
        <v/>
      </c>
      <c r="W173" s="4">
        <f>MAX(0,ROUND(ROUND(W172*(1+Order!$H$7/12),2)-U173-V173,2))</f>
        <v/>
      </c>
      <c r="X173" s="4">
        <f>MIN(Order!$I$8,ROUND(Z172*(1+Order!$H$8/12),2))</f>
        <v/>
      </c>
      <c r="Y173" s="4">
        <f>MAX(0,MIN(ROUND(Z172*(1+Order!$H$8/12),2)-X173,E173-(G173+J173+M173+P173+S173+V173)))</f>
        <v/>
      </c>
      <c r="Z173" s="4">
        <f>MAX(0,ROUND(ROUND(Z172*(1+Order!$H$8/12),2)-X173-Y173,2))</f>
        <v/>
      </c>
      <c r="AA173" s="4">
        <f>MIN(Order!$I$9,ROUND(AC172*(1+Order!$H$9/12),2))</f>
        <v/>
      </c>
      <c r="AB173" s="4">
        <f>MAX(0,MIN(ROUND(AC172*(1+Order!$H$9/12),2)-AA173,E173-(G173+J173+M173+P173+S173+V173+Y173)))</f>
        <v/>
      </c>
      <c r="AC173" s="4">
        <f>MAX(0,ROUND(ROUND(AC172*(1+Order!$H$9/12),2)-AA173-AB173,2))</f>
        <v/>
      </c>
      <c r="AD173" s="4">
        <f>MIN(Order!$I$10,ROUND(AF172*(1+Order!$H$10/12),2))</f>
        <v/>
      </c>
      <c r="AE173" s="4">
        <f>MAX(0,MIN(ROUND(AF172*(1+Order!$H$10/12),2)-AD173,E173-(G173+J173+M173+P173+S173+V173+Y173+AB173)))</f>
        <v/>
      </c>
      <c r="AF173" s="4">
        <f>MAX(0,ROUND(ROUND(AF172*(1+Order!$H$10/12),2)-AD173-AE173,2))</f>
        <v/>
      </c>
      <c r="AG173" s="4">
        <f>MIN(Order!$I$11,ROUND(AI172*(1+Order!$H$11/12),2))</f>
        <v/>
      </c>
      <c r="AH173" s="4">
        <f>MAX(0,MIN(ROUND(AI172*(1+Order!$H$11/12),2)-AG173,E173-(G173+J173+M173+P173+S173+V173+Y173+AB173+AE173)))</f>
        <v/>
      </c>
      <c r="AI173" s="4">
        <f>MAX(0,ROUND(ROUND(AI172*(1+Order!$H$11/12),2)-AG173-AH173,2))</f>
        <v/>
      </c>
    </row>
    <row r="174">
      <c r="A174" t="n">
        <v>171</v>
      </c>
      <c r="B174" s="16">
        <f>EDATE('Start here'!$B$7,A174-1)</f>
        <v/>
      </c>
      <c r="C174" s="4">
        <f>H174+K174+N174+Q174+T174+W174+Z174+AC174+AF174+AI174</f>
        <v/>
      </c>
      <c r="D174" s="4">
        <f>ROUND(H173*Order!$H$2/12,2)+ROUND(K173*Order!$H$3/12,2)+ROUND(N173*Order!$H$4/12,2)+ROUND(Q173*Order!$H$5/12,2)+ROUND(T173*Order!$H$6/12,2)+ROUND(W173*Order!$H$7/12,2)+ROUND(Z173*Order!$H$8/12,2)+ROUND(AC173*Order!$H$9/12,2)+ROUND(AF173*Order!$H$10/12,2)+ROUND(AI173*Order!$H$11/12,2)</f>
        <v/>
      </c>
      <c r="E174" s="4">
        <f>MAX(0,'Start here'!$B$6-(F174+I174+L174+O174+R174+U174+X174+AA174+AD174+AG174))</f>
        <v/>
      </c>
      <c r="F174" s="4">
        <f>MIN(Order!$I$2,ROUND(H173*(1+Order!$H$2/12),2))</f>
        <v/>
      </c>
      <c r="G174" s="4">
        <f>MAX(0,MIN(ROUND(H173*(1+Order!$H$2/12),2)-F174,E174-(0)))</f>
        <v/>
      </c>
      <c r="H174" s="4">
        <f>MAX(0,ROUND(ROUND(H173*(1+Order!$H$2/12),2)-F174-G174,2))</f>
        <v/>
      </c>
      <c r="I174" s="4">
        <f>MIN(Order!$I$3,ROUND(K173*(1+Order!$H$3/12),2))</f>
        <v/>
      </c>
      <c r="J174" s="4">
        <f>MAX(0,MIN(ROUND(K173*(1+Order!$H$3/12),2)-I174,E174-(G174)))</f>
        <v/>
      </c>
      <c r="K174" s="4">
        <f>MAX(0,ROUND(ROUND(K173*(1+Order!$H$3/12),2)-I174-J174,2))</f>
        <v/>
      </c>
      <c r="L174" s="4">
        <f>MIN(Order!$I$4,ROUND(N173*(1+Order!$H$4/12),2))</f>
        <v/>
      </c>
      <c r="M174" s="4">
        <f>MAX(0,MIN(ROUND(N173*(1+Order!$H$4/12),2)-L174,E174-(G174+J174)))</f>
        <v/>
      </c>
      <c r="N174" s="4">
        <f>MAX(0,ROUND(ROUND(N173*(1+Order!$H$4/12),2)-L174-M174,2))</f>
        <v/>
      </c>
      <c r="O174" s="4">
        <f>MIN(Order!$I$5,ROUND(Q173*(1+Order!$H$5/12),2))</f>
        <v/>
      </c>
      <c r="P174" s="4">
        <f>MAX(0,MIN(ROUND(Q173*(1+Order!$H$5/12),2)-O174,E174-(G174+J174+M174)))</f>
        <v/>
      </c>
      <c r="Q174" s="4">
        <f>MAX(0,ROUND(ROUND(Q173*(1+Order!$H$5/12),2)-O174-P174,2))</f>
        <v/>
      </c>
      <c r="R174" s="4">
        <f>MIN(Order!$I$6,ROUND(T173*(1+Order!$H$6/12),2))</f>
        <v/>
      </c>
      <c r="S174" s="4">
        <f>MAX(0,MIN(ROUND(T173*(1+Order!$H$6/12),2)-R174,E174-(G174+J174+M174+P174)))</f>
        <v/>
      </c>
      <c r="T174" s="4">
        <f>MAX(0,ROUND(ROUND(T173*(1+Order!$H$6/12),2)-R174-S174,2))</f>
        <v/>
      </c>
      <c r="U174" s="4">
        <f>MIN(Order!$I$7,ROUND(W173*(1+Order!$H$7/12),2))</f>
        <v/>
      </c>
      <c r="V174" s="4">
        <f>MAX(0,MIN(ROUND(W173*(1+Order!$H$7/12),2)-U174,E174-(G174+J174+M174+P174+S174)))</f>
        <v/>
      </c>
      <c r="W174" s="4">
        <f>MAX(0,ROUND(ROUND(W173*(1+Order!$H$7/12),2)-U174-V174,2))</f>
        <v/>
      </c>
      <c r="X174" s="4">
        <f>MIN(Order!$I$8,ROUND(Z173*(1+Order!$H$8/12),2))</f>
        <v/>
      </c>
      <c r="Y174" s="4">
        <f>MAX(0,MIN(ROUND(Z173*(1+Order!$H$8/12),2)-X174,E174-(G174+J174+M174+P174+S174+V174)))</f>
        <v/>
      </c>
      <c r="Z174" s="4">
        <f>MAX(0,ROUND(ROUND(Z173*(1+Order!$H$8/12),2)-X174-Y174,2))</f>
        <v/>
      </c>
      <c r="AA174" s="4">
        <f>MIN(Order!$I$9,ROUND(AC173*(1+Order!$H$9/12),2))</f>
        <v/>
      </c>
      <c r="AB174" s="4">
        <f>MAX(0,MIN(ROUND(AC173*(1+Order!$H$9/12),2)-AA174,E174-(G174+J174+M174+P174+S174+V174+Y174)))</f>
        <v/>
      </c>
      <c r="AC174" s="4">
        <f>MAX(0,ROUND(ROUND(AC173*(1+Order!$H$9/12),2)-AA174-AB174,2))</f>
        <v/>
      </c>
      <c r="AD174" s="4">
        <f>MIN(Order!$I$10,ROUND(AF173*(1+Order!$H$10/12),2))</f>
        <v/>
      </c>
      <c r="AE174" s="4">
        <f>MAX(0,MIN(ROUND(AF173*(1+Order!$H$10/12),2)-AD174,E174-(G174+J174+M174+P174+S174+V174+Y174+AB174)))</f>
        <v/>
      </c>
      <c r="AF174" s="4">
        <f>MAX(0,ROUND(ROUND(AF173*(1+Order!$H$10/12),2)-AD174-AE174,2))</f>
        <v/>
      </c>
      <c r="AG174" s="4">
        <f>MIN(Order!$I$11,ROUND(AI173*(1+Order!$H$11/12),2))</f>
        <v/>
      </c>
      <c r="AH174" s="4">
        <f>MAX(0,MIN(ROUND(AI173*(1+Order!$H$11/12),2)-AG174,E174-(G174+J174+M174+P174+S174+V174+Y174+AB174+AE174)))</f>
        <v/>
      </c>
      <c r="AI174" s="4">
        <f>MAX(0,ROUND(ROUND(AI173*(1+Order!$H$11/12),2)-AG174-AH174,2))</f>
        <v/>
      </c>
    </row>
    <row r="175">
      <c r="A175" t="n">
        <v>172</v>
      </c>
      <c r="B175" s="16">
        <f>EDATE('Start here'!$B$7,A175-1)</f>
        <v/>
      </c>
      <c r="C175" s="4">
        <f>H175+K175+N175+Q175+T175+W175+Z175+AC175+AF175+AI175</f>
        <v/>
      </c>
      <c r="D175" s="4">
        <f>ROUND(H174*Order!$H$2/12,2)+ROUND(K174*Order!$H$3/12,2)+ROUND(N174*Order!$H$4/12,2)+ROUND(Q174*Order!$H$5/12,2)+ROUND(T174*Order!$H$6/12,2)+ROUND(W174*Order!$H$7/12,2)+ROUND(Z174*Order!$H$8/12,2)+ROUND(AC174*Order!$H$9/12,2)+ROUND(AF174*Order!$H$10/12,2)+ROUND(AI174*Order!$H$11/12,2)</f>
        <v/>
      </c>
      <c r="E175" s="4">
        <f>MAX(0,'Start here'!$B$6-(F175+I175+L175+O175+R175+U175+X175+AA175+AD175+AG175))</f>
        <v/>
      </c>
      <c r="F175" s="4">
        <f>MIN(Order!$I$2,ROUND(H174*(1+Order!$H$2/12),2))</f>
        <v/>
      </c>
      <c r="G175" s="4">
        <f>MAX(0,MIN(ROUND(H174*(1+Order!$H$2/12),2)-F175,E175-(0)))</f>
        <v/>
      </c>
      <c r="H175" s="4">
        <f>MAX(0,ROUND(ROUND(H174*(1+Order!$H$2/12),2)-F175-G175,2))</f>
        <v/>
      </c>
      <c r="I175" s="4">
        <f>MIN(Order!$I$3,ROUND(K174*(1+Order!$H$3/12),2))</f>
        <v/>
      </c>
      <c r="J175" s="4">
        <f>MAX(0,MIN(ROUND(K174*(1+Order!$H$3/12),2)-I175,E175-(G175)))</f>
        <v/>
      </c>
      <c r="K175" s="4">
        <f>MAX(0,ROUND(ROUND(K174*(1+Order!$H$3/12),2)-I175-J175,2))</f>
        <v/>
      </c>
      <c r="L175" s="4">
        <f>MIN(Order!$I$4,ROUND(N174*(1+Order!$H$4/12),2))</f>
        <v/>
      </c>
      <c r="M175" s="4">
        <f>MAX(0,MIN(ROUND(N174*(1+Order!$H$4/12),2)-L175,E175-(G175+J175)))</f>
        <v/>
      </c>
      <c r="N175" s="4">
        <f>MAX(0,ROUND(ROUND(N174*(1+Order!$H$4/12),2)-L175-M175,2))</f>
        <v/>
      </c>
      <c r="O175" s="4">
        <f>MIN(Order!$I$5,ROUND(Q174*(1+Order!$H$5/12),2))</f>
        <v/>
      </c>
      <c r="P175" s="4">
        <f>MAX(0,MIN(ROUND(Q174*(1+Order!$H$5/12),2)-O175,E175-(G175+J175+M175)))</f>
        <v/>
      </c>
      <c r="Q175" s="4">
        <f>MAX(0,ROUND(ROUND(Q174*(1+Order!$H$5/12),2)-O175-P175,2))</f>
        <v/>
      </c>
      <c r="R175" s="4">
        <f>MIN(Order!$I$6,ROUND(T174*(1+Order!$H$6/12),2))</f>
        <v/>
      </c>
      <c r="S175" s="4">
        <f>MAX(0,MIN(ROUND(T174*(1+Order!$H$6/12),2)-R175,E175-(G175+J175+M175+P175)))</f>
        <v/>
      </c>
      <c r="T175" s="4">
        <f>MAX(0,ROUND(ROUND(T174*(1+Order!$H$6/12),2)-R175-S175,2))</f>
        <v/>
      </c>
      <c r="U175" s="4">
        <f>MIN(Order!$I$7,ROUND(W174*(1+Order!$H$7/12),2))</f>
        <v/>
      </c>
      <c r="V175" s="4">
        <f>MAX(0,MIN(ROUND(W174*(1+Order!$H$7/12),2)-U175,E175-(G175+J175+M175+P175+S175)))</f>
        <v/>
      </c>
      <c r="W175" s="4">
        <f>MAX(0,ROUND(ROUND(W174*(1+Order!$H$7/12),2)-U175-V175,2))</f>
        <v/>
      </c>
      <c r="X175" s="4">
        <f>MIN(Order!$I$8,ROUND(Z174*(1+Order!$H$8/12),2))</f>
        <v/>
      </c>
      <c r="Y175" s="4">
        <f>MAX(0,MIN(ROUND(Z174*(1+Order!$H$8/12),2)-X175,E175-(G175+J175+M175+P175+S175+V175)))</f>
        <v/>
      </c>
      <c r="Z175" s="4">
        <f>MAX(0,ROUND(ROUND(Z174*(1+Order!$H$8/12),2)-X175-Y175,2))</f>
        <v/>
      </c>
      <c r="AA175" s="4">
        <f>MIN(Order!$I$9,ROUND(AC174*(1+Order!$H$9/12),2))</f>
        <v/>
      </c>
      <c r="AB175" s="4">
        <f>MAX(0,MIN(ROUND(AC174*(1+Order!$H$9/12),2)-AA175,E175-(G175+J175+M175+P175+S175+V175+Y175)))</f>
        <v/>
      </c>
      <c r="AC175" s="4">
        <f>MAX(0,ROUND(ROUND(AC174*(1+Order!$H$9/12),2)-AA175-AB175,2))</f>
        <v/>
      </c>
      <c r="AD175" s="4">
        <f>MIN(Order!$I$10,ROUND(AF174*(1+Order!$H$10/12),2))</f>
        <v/>
      </c>
      <c r="AE175" s="4">
        <f>MAX(0,MIN(ROUND(AF174*(1+Order!$H$10/12),2)-AD175,E175-(G175+J175+M175+P175+S175+V175+Y175+AB175)))</f>
        <v/>
      </c>
      <c r="AF175" s="4">
        <f>MAX(0,ROUND(ROUND(AF174*(1+Order!$H$10/12),2)-AD175-AE175,2))</f>
        <v/>
      </c>
      <c r="AG175" s="4">
        <f>MIN(Order!$I$11,ROUND(AI174*(1+Order!$H$11/12),2))</f>
        <v/>
      </c>
      <c r="AH175" s="4">
        <f>MAX(0,MIN(ROUND(AI174*(1+Order!$H$11/12),2)-AG175,E175-(G175+J175+M175+P175+S175+V175+Y175+AB175+AE175)))</f>
        <v/>
      </c>
      <c r="AI175" s="4">
        <f>MAX(0,ROUND(ROUND(AI174*(1+Order!$H$11/12),2)-AG175-AH175,2))</f>
        <v/>
      </c>
    </row>
    <row r="176">
      <c r="A176" t="n">
        <v>173</v>
      </c>
      <c r="B176" s="16">
        <f>EDATE('Start here'!$B$7,A176-1)</f>
        <v/>
      </c>
      <c r="C176" s="4">
        <f>H176+K176+N176+Q176+T176+W176+Z176+AC176+AF176+AI176</f>
        <v/>
      </c>
      <c r="D176" s="4">
        <f>ROUND(H175*Order!$H$2/12,2)+ROUND(K175*Order!$H$3/12,2)+ROUND(N175*Order!$H$4/12,2)+ROUND(Q175*Order!$H$5/12,2)+ROUND(T175*Order!$H$6/12,2)+ROUND(W175*Order!$H$7/12,2)+ROUND(Z175*Order!$H$8/12,2)+ROUND(AC175*Order!$H$9/12,2)+ROUND(AF175*Order!$H$10/12,2)+ROUND(AI175*Order!$H$11/12,2)</f>
        <v/>
      </c>
      <c r="E176" s="4">
        <f>MAX(0,'Start here'!$B$6-(F176+I176+L176+O176+R176+U176+X176+AA176+AD176+AG176))</f>
        <v/>
      </c>
      <c r="F176" s="4">
        <f>MIN(Order!$I$2,ROUND(H175*(1+Order!$H$2/12),2))</f>
        <v/>
      </c>
      <c r="G176" s="4">
        <f>MAX(0,MIN(ROUND(H175*(1+Order!$H$2/12),2)-F176,E176-(0)))</f>
        <v/>
      </c>
      <c r="H176" s="4">
        <f>MAX(0,ROUND(ROUND(H175*(1+Order!$H$2/12),2)-F176-G176,2))</f>
        <v/>
      </c>
      <c r="I176" s="4">
        <f>MIN(Order!$I$3,ROUND(K175*(1+Order!$H$3/12),2))</f>
        <v/>
      </c>
      <c r="J176" s="4">
        <f>MAX(0,MIN(ROUND(K175*(1+Order!$H$3/12),2)-I176,E176-(G176)))</f>
        <v/>
      </c>
      <c r="K176" s="4">
        <f>MAX(0,ROUND(ROUND(K175*(1+Order!$H$3/12),2)-I176-J176,2))</f>
        <v/>
      </c>
      <c r="L176" s="4">
        <f>MIN(Order!$I$4,ROUND(N175*(1+Order!$H$4/12),2))</f>
        <v/>
      </c>
      <c r="M176" s="4">
        <f>MAX(0,MIN(ROUND(N175*(1+Order!$H$4/12),2)-L176,E176-(G176+J176)))</f>
        <v/>
      </c>
      <c r="N176" s="4">
        <f>MAX(0,ROUND(ROUND(N175*(1+Order!$H$4/12),2)-L176-M176,2))</f>
        <v/>
      </c>
      <c r="O176" s="4">
        <f>MIN(Order!$I$5,ROUND(Q175*(1+Order!$H$5/12),2))</f>
        <v/>
      </c>
      <c r="P176" s="4">
        <f>MAX(0,MIN(ROUND(Q175*(1+Order!$H$5/12),2)-O176,E176-(G176+J176+M176)))</f>
        <v/>
      </c>
      <c r="Q176" s="4">
        <f>MAX(0,ROUND(ROUND(Q175*(1+Order!$H$5/12),2)-O176-P176,2))</f>
        <v/>
      </c>
      <c r="R176" s="4">
        <f>MIN(Order!$I$6,ROUND(T175*(1+Order!$H$6/12),2))</f>
        <v/>
      </c>
      <c r="S176" s="4">
        <f>MAX(0,MIN(ROUND(T175*(1+Order!$H$6/12),2)-R176,E176-(G176+J176+M176+P176)))</f>
        <v/>
      </c>
      <c r="T176" s="4">
        <f>MAX(0,ROUND(ROUND(T175*(1+Order!$H$6/12),2)-R176-S176,2))</f>
        <v/>
      </c>
      <c r="U176" s="4">
        <f>MIN(Order!$I$7,ROUND(W175*(1+Order!$H$7/12),2))</f>
        <v/>
      </c>
      <c r="V176" s="4">
        <f>MAX(0,MIN(ROUND(W175*(1+Order!$H$7/12),2)-U176,E176-(G176+J176+M176+P176+S176)))</f>
        <v/>
      </c>
      <c r="W176" s="4">
        <f>MAX(0,ROUND(ROUND(W175*(1+Order!$H$7/12),2)-U176-V176,2))</f>
        <v/>
      </c>
      <c r="X176" s="4">
        <f>MIN(Order!$I$8,ROUND(Z175*(1+Order!$H$8/12),2))</f>
        <v/>
      </c>
      <c r="Y176" s="4">
        <f>MAX(0,MIN(ROUND(Z175*(1+Order!$H$8/12),2)-X176,E176-(G176+J176+M176+P176+S176+V176)))</f>
        <v/>
      </c>
      <c r="Z176" s="4">
        <f>MAX(0,ROUND(ROUND(Z175*(1+Order!$H$8/12),2)-X176-Y176,2))</f>
        <v/>
      </c>
      <c r="AA176" s="4">
        <f>MIN(Order!$I$9,ROUND(AC175*(1+Order!$H$9/12),2))</f>
        <v/>
      </c>
      <c r="AB176" s="4">
        <f>MAX(0,MIN(ROUND(AC175*(1+Order!$H$9/12),2)-AA176,E176-(G176+J176+M176+P176+S176+V176+Y176)))</f>
        <v/>
      </c>
      <c r="AC176" s="4">
        <f>MAX(0,ROUND(ROUND(AC175*(1+Order!$H$9/12),2)-AA176-AB176,2))</f>
        <v/>
      </c>
      <c r="AD176" s="4">
        <f>MIN(Order!$I$10,ROUND(AF175*(1+Order!$H$10/12),2))</f>
        <v/>
      </c>
      <c r="AE176" s="4">
        <f>MAX(0,MIN(ROUND(AF175*(1+Order!$H$10/12),2)-AD176,E176-(G176+J176+M176+P176+S176+V176+Y176+AB176)))</f>
        <v/>
      </c>
      <c r="AF176" s="4">
        <f>MAX(0,ROUND(ROUND(AF175*(1+Order!$H$10/12),2)-AD176-AE176,2))</f>
        <v/>
      </c>
      <c r="AG176" s="4">
        <f>MIN(Order!$I$11,ROUND(AI175*(1+Order!$H$11/12),2))</f>
        <v/>
      </c>
      <c r="AH176" s="4">
        <f>MAX(0,MIN(ROUND(AI175*(1+Order!$H$11/12),2)-AG176,E176-(G176+J176+M176+P176+S176+V176+Y176+AB176+AE176)))</f>
        <v/>
      </c>
      <c r="AI176" s="4">
        <f>MAX(0,ROUND(ROUND(AI175*(1+Order!$H$11/12),2)-AG176-AH176,2))</f>
        <v/>
      </c>
    </row>
    <row r="177">
      <c r="A177" t="n">
        <v>174</v>
      </c>
      <c r="B177" s="16">
        <f>EDATE('Start here'!$B$7,A177-1)</f>
        <v/>
      </c>
      <c r="C177" s="4">
        <f>H177+K177+N177+Q177+T177+W177+Z177+AC177+AF177+AI177</f>
        <v/>
      </c>
      <c r="D177" s="4">
        <f>ROUND(H176*Order!$H$2/12,2)+ROUND(K176*Order!$H$3/12,2)+ROUND(N176*Order!$H$4/12,2)+ROUND(Q176*Order!$H$5/12,2)+ROUND(T176*Order!$H$6/12,2)+ROUND(W176*Order!$H$7/12,2)+ROUND(Z176*Order!$H$8/12,2)+ROUND(AC176*Order!$H$9/12,2)+ROUND(AF176*Order!$H$10/12,2)+ROUND(AI176*Order!$H$11/12,2)</f>
        <v/>
      </c>
      <c r="E177" s="4">
        <f>MAX(0,'Start here'!$B$6-(F177+I177+L177+O177+R177+U177+X177+AA177+AD177+AG177))</f>
        <v/>
      </c>
      <c r="F177" s="4">
        <f>MIN(Order!$I$2,ROUND(H176*(1+Order!$H$2/12),2))</f>
        <v/>
      </c>
      <c r="G177" s="4">
        <f>MAX(0,MIN(ROUND(H176*(1+Order!$H$2/12),2)-F177,E177-(0)))</f>
        <v/>
      </c>
      <c r="H177" s="4">
        <f>MAX(0,ROUND(ROUND(H176*(1+Order!$H$2/12),2)-F177-G177,2))</f>
        <v/>
      </c>
      <c r="I177" s="4">
        <f>MIN(Order!$I$3,ROUND(K176*(1+Order!$H$3/12),2))</f>
        <v/>
      </c>
      <c r="J177" s="4">
        <f>MAX(0,MIN(ROUND(K176*(1+Order!$H$3/12),2)-I177,E177-(G177)))</f>
        <v/>
      </c>
      <c r="K177" s="4">
        <f>MAX(0,ROUND(ROUND(K176*(1+Order!$H$3/12),2)-I177-J177,2))</f>
        <v/>
      </c>
      <c r="L177" s="4">
        <f>MIN(Order!$I$4,ROUND(N176*(1+Order!$H$4/12),2))</f>
        <v/>
      </c>
      <c r="M177" s="4">
        <f>MAX(0,MIN(ROUND(N176*(1+Order!$H$4/12),2)-L177,E177-(G177+J177)))</f>
        <v/>
      </c>
      <c r="N177" s="4">
        <f>MAX(0,ROUND(ROUND(N176*(1+Order!$H$4/12),2)-L177-M177,2))</f>
        <v/>
      </c>
      <c r="O177" s="4">
        <f>MIN(Order!$I$5,ROUND(Q176*(1+Order!$H$5/12),2))</f>
        <v/>
      </c>
      <c r="P177" s="4">
        <f>MAX(0,MIN(ROUND(Q176*(1+Order!$H$5/12),2)-O177,E177-(G177+J177+M177)))</f>
        <v/>
      </c>
      <c r="Q177" s="4">
        <f>MAX(0,ROUND(ROUND(Q176*(1+Order!$H$5/12),2)-O177-P177,2))</f>
        <v/>
      </c>
      <c r="R177" s="4">
        <f>MIN(Order!$I$6,ROUND(T176*(1+Order!$H$6/12),2))</f>
        <v/>
      </c>
      <c r="S177" s="4">
        <f>MAX(0,MIN(ROUND(T176*(1+Order!$H$6/12),2)-R177,E177-(G177+J177+M177+P177)))</f>
        <v/>
      </c>
      <c r="T177" s="4">
        <f>MAX(0,ROUND(ROUND(T176*(1+Order!$H$6/12),2)-R177-S177,2))</f>
        <v/>
      </c>
      <c r="U177" s="4">
        <f>MIN(Order!$I$7,ROUND(W176*(1+Order!$H$7/12),2))</f>
        <v/>
      </c>
      <c r="V177" s="4">
        <f>MAX(0,MIN(ROUND(W176*(1+Order!$H$7/12),2)-U177,E177-(G177+J177+M177+P177+S177)))</f>
        <v/>
      </c>
      <c r="W177" s="4">
        <f>MAX(0,ROUND(ROUND(W176*(1+Order!$H$7/12),2)-U177-V177,2))</f>
        <v/>
      </c>
      <c r="X177" s="4">
        <f>MIN(Order!$I$8,ROUND(Z176*(1+Order!$H$8/12),2))</f>
        <v/>
      </c>
      <c r="Y177" s="4">
        <f>MAX(0,MIN(ROUND(Z176*(1+Order!$H$8/12),2)-X177,E177-(G177+J177+M177+P177+S177+V177)))</f>
        <v/>
      </c>
      <c r="Z177" s="4">
        <f>MAX(0,ROUND(ROUND(Z176*(1+Order!$H$8/12),2)-X177-Y177,2))</f>
        <v/>
      </c>
      <c r="AA177" s="4">
        <f>MIN(Order!$I$9,ROUND(AC176*(1+Order!$H$9/12),2))</f>
        <v/>
      </c>
      <c r="AB177" s="4">
        <f>MAX(0,MIN(ROUND(AC176*(1+Order!$H$9/12),2)-AA177,E177-(G177+J177+M177+P177+S177+V177+Y177)))</f>
        <v/>
      </c>
      <c r="AC177" s="4">
        <f>MAX(0,ROUND(ROUND(AC176*(1+Order!$H$9/12),2)-AA177-AB177,2))</f>
        <v/>
      </c>
      <c r="AD177" s="4">
        <f>MIN(Order!$I$10,ROUND(AF176*(1+Order!$H$10/12),2))</f>
        <v/>
      </c>
      <c r="AE177" s="4">
        <f>MAX(0,MIN(ROUND(AF176*(1+Order!$H$10/12),2)-AD177,E177-(G177+J177+M177+P177+S177+V177+Y177+AB177)))</f>
        <v/>
      </c>
      <c r="AF177" s="4">
        <f>MAX(0,ROUND(ROUND(AF176*(1+Order!$H$10/12),2)-AD177-AE177,2))</f>
        <v/>
      </c>
      <c r="AG177" s="4">
        <f>MIN(Order!$I$11,ROUND(AI176*(1+Order!$H$11/12),2))</f>
        <v/>
      </c>
      <c r="AH177" s="4">
        <f>MAX(0,MIN(ROUND(AI176*(1+Order!$H$11/12),2)-AG177,E177-(G177+J177+M177+P177+S177+V177+Y177+AB177+AE177)))</f>
        <v/>
      </c>
      <c r="AI177" s="4">
        <f>MAX(0,ROUND(ROUND(AI176*(1+Order!$H$11/12),2)-AG177-AH177,2))</f>
        <v/>
      </c>
    </row>
    <row r="178">
      <c r="A178" t="n">
        <v>175</v>
      </c>
      <c r="B178" s="16">
        <f>EDATE('Start here'!$B$7,A178-1)</f>
        <v/>
      </c>
      <c r="C178" s="4">
        <f>H178+K178+N178+Q178+T178+W178+Z178+AC178+AF178+AI178</f>
        <v/>
      </c>
      <c r="D178" s="4">
        <f>ROUND(H177*Order!$H$2/12,2)+ROUND(K177*Order!$H$3/12,2)+ROUND(N177*Order!$H$4/12,2)+ROUND(Q177*Order!$H$5/12,2)+ROUND(T177*Order!$H$6/12,2)+ROUND(W177*Order!$H$7/12,2)+ROUND(Z177*Order!$H$8/12,2)+ROUND(AC177*Order!$H$9/12,2)+ROUND(AF177*Order!$H$10/12,2)+ROUND(AI177*Order!$H$11/12,2)</f>
        <v/>
      </c>
      <c r="E178" s="4">
        <f>MAX(0,'Start here'!$B$6-(F178+I178+L178+O178+R178+U178+X178+AA178+AD178+AG178))</f>
        <v/>
      </c>
      <c r="F178" s="4">
        <f>MIN(Order!$I$2,ROUND(H177*(1+Order!$H$2/12),2))</f>
        <v/>
      </c>
      <c r="G178" s="4">
        <f>MAX(0,MIN(ROUND(H177*(1+Order!$H$2/12),2)-F178,E178-(0)))</f>
        <v/>
      </c>
      <c r="H178" s="4">
        <f>MAX(0,ROUND(ROUND(H177*(1+Order!$H$2/12),2)-F178-G178,2))</f>
        <v/>
      </c>
      <c r="I178" s="4">
        <f>MIN(Order!$I$3,ROUND(K177*(1+Order!$H$3/12),2))</f>
        <v/>
      </c>
      <c r="J178" s="4">
        <f>MAX(0,MIN(ROUND(K177*(1+Order!$H$3/12),2)-I178,E178-(G178)))</f>
        <v/>
      </c>
      <c r="K178" s="4">
        <f>MAX(0,ROUND(ROUND(K177*(1+Order!$H$3/12),2)-I178-J178,2))</f>
        <v/>
      </c>
      <c r="L178" s="4">
        <f>MIN(Order!$I$4,ROUND(N177*(1+Order!$H$4/12),2))</f>
        <v/>
      </c>
      <c r="M178" s="4">
        <f>MAX(0,MIN(ROUND(N177*(1+Order!$H$4/12),2)-L178,E178-(G178+J178)))</f>
        <v/>
      </c>
      <c r="N178" s="4">
        <f>MAX(0,ROUND(ROUND(N177*(1+Order!$H$4/12),2)-L178-M178,2))</f>
        <v/>
      </c>
      <c r="O178" s="4">
        <f>MIN(Order!$I$5,ROUND(Q177*(1+Order!$H$5/12),2))</f>
        <v/>
      </c>
      <c r="P178" s="4">
        <f>MAX(0,MIN(ROUND(Q177*(1+Order!$H$5/12),2)-O178,E178-(G178+J178+M178)))</f>
        <v/>
      </c>
      <c r="Q178" s="4">
        <f>MAX(0,ROUND(ROUND(Q177*(1+Order!$H$5/12),2)-O178-P178,2))</f>
        <v/>
      </c>
      <c r="R178" s="4">
        <f>MIN(Order!$I$6,ROUND(T177*(1+Order!$H$6/12),2))</f>
        <v/>
      </c>
      <c r="S178" s="4">
        <f>MAX(0,MIN(ROUND(T177*(1+Order!$H$6/12),2)-R178,E178-(G178+J178+M178+P178)))</f>
        <v/>
      </c>
      <c r="T178" s="4">
        <f>MAX(0,ROUND(ROUND(T177*(1+Order!$H$6/12),2)-R178-S178,2))</f>
        <v/>
      </c>
      <c r="U178" s="4">
        <f>MIN(Order!$I$7,ROUND(W177*(1+Order!$H$7/12),2))</f>
        <v/>
      </c>
      <c r="V178" s="4">
        <f>MAX(0,MIN(ROUND(W177*(1+Order!$H$7/12),2)-U178,E178-(G178+J178+M178+P178+S178)))</f>
        <v/>
      </c>
      <c r="W178" s="4">
        <f>MAX(0,ROUND(ROUND(W177*(1+Order!$H$7/12),2)-U178-V178,2))</f>
        <v/>
      </c>
      <c r="X178" s="4">
        <f>MIN(Order!$I$8,ROUND(Z177*(1+Order!$H$8/12),2))</f>
        <v/>
      </c>
      <c r="Y178" s="4">
        <f>MAX(0,MIN(ROUND(Z177*(1+Order!$H$8/12),2)-X178,E178-(G178+J178+M178+P178+S178+V178)))</f>
        <v/>
      </c>
      <c r="Z178" s="4">
        <f>MAX(0,ROUND(ROUND(Z177*(1+Order!$H$8/12),2)-X178-Y178,2))</f>
        <v/>
      </c>
      <c r="AA178" s="4">
        <f>MIN(Order!$I$9,ROUND(AC177*(1+Order!$H$9/12),2))</f>
        <v/>
      </c>
      <c r="AB178" s="4">
        <f>MAX(0,MIN(ROUND(AC177*(1+Order!$H$9/12),2)-AA178,E178-(G178+J178+M178+P178+S178+V178+Y178)))</f>
        <v/>
      </c>
      <c r="AC178" s="4">
        <f>MAX(0,ROUND(ROUND(AC177*(1+Order!$H$9/12),2)-AA178-AB178,2))</f>
        <v/>
      </c>
      <c r="AD178" s="4">
        <f>MIN(Order!$I$10,ROUND(AF177*(1+Order!$H$10/12),2))</f>
        <v/>
      </c>
      <c r="AE178" s="4">
        <f>MAX(0,MIN(ROUND(AF177*(1+Order!$H$10/12),2)-AD178,E178-(G178+J178+M178+P178+S178+V178+Y178+AB178)))</f>
        <v/>
      </c>
      <c r="AF178" s="4">
        <f>MAX(0,ROUND(ROUND(AF177*(1+Order!$H$10/12),2)-AD178-AE178,2))</f>
        <v/>
      </c>
      <c r="AG178" s="4">
        <f>MIN(Order!$I$11,ROUND(AI177*(1+Order!$H$11/12),2))</f>
        <v/>
      </c>
      <c r="AH178" s="4">
        <f>MAX(0,MIN(ROUND(AI177*(1+Order!$H$11/12),2)-AG178,E178-(G178+J178+M178+P178+S178+V178+Y178+AB178+AE178)))</f>
        <v/>
      </c>
      <c r="AI178" s="4">
        <f>MAX(0,ROUND(ROUND(AI177*(1+Order!$H$11/12),2)-AG178-AH178,2))</f>
        <v/>
      </c>
    </row>
    <row r="179">
      <c r="A179" t="n">
        <v>176</v>
      </c>
      <c r="B179" s="16">
        <f>EDATE('Start here'!$B$7,A179-1)</f>
        <v/>
      </c>
      <c r="C179" s="4">
        <f>H179+K179+N179+Q179+T179+W179+Z179+AC179+AF179+AI179</f>
        <v/>
      </c>
      <c r="D179" s="4">
        <f>ROUND(H178*Order!$H$2/12,2)+ROUND(K178*Order!$H$3/12,2)+ROUND(N178*Order!$H$4/12,2)+ROUND(Q178*Order!$H$5/12,2)+ROUND(T178*Order!$H$6/12,2)+ROUND(W178*Order!$H$7/12,2)+ROUND(Z178*Order!$H$8/12,2)+ROUND(AC178*Order!$H$9/12,2)+ROUND(AF178*Order!$H$10/12,2)+ROUND(AI178*Order!$H$11/12,2)</f>
        <v/>
      </c>
      <c r="E179" s="4">
        <f>MAX(0,'Start here'!$B$6-(F179+I179+L179+O179+R179+U179+X179+AA179+AD179+AG179))</f>
        <v/>
      </c>
      <c r="F179" s="4">
        <f>MIN(Order!$I$2,ROUND(H178*(1+Order!$H$2/12),2))</f>
        <v/>
      </c>
      <c r="G179" s="4">
        <f>MAX(0,MIN(ROUND(H178*(1+Order!$H$2/12),2)-F179,E179-(0)))</f>
        <v/>
      </c>
      <c r="H179" s="4">
        <f>MAX(0,ROUND(ROUND(H178*(1+Order!$H$2/12),2)-F179-G179,2))</f>
        <v/>
      </c>
      <c r="I179" s="4">
        <f>MIN(Order!$I$3,ROUND(K178*(1+Order!$H$3/12),2))</f>
        <v/>
      </c>
      <c r="J179" s="4">
        <f>MAX(0,MIN(ROUND(K178*(1+Order!$H$3/12),2)-I179,E179-(G179)))</f>
        <v/>
      </c>
      <c r="K179" s="4">
        <f>MAX(0,ROUND(ROUND(K178*(1+Order!$H$3/12),2)-I179-J179,2))</f>
        <v/>
      </c>
      <c r="L179" s="4">
        <f>MIN(Order!$I$4,ROUND(N178*(1+Order!$H$4/12),2))</f>
        <v/>
      </c>
      <c r="M179" s="4">
        <f>MAX(0,MIN(ROUND(N178*(1+Order!$H$4/12),2)-L179,E179-(G179+J179)))</f>
        <v/>
      </c>
      <c r="N179" s="4">
        <f>MAX(0,ROUND(ROUND(N178*(1+Order!$H$4/12),2)-L179-M179,2))</f>
        <v/>
      </c>
      <c r="O179" s="4">
        <f>MIN(Order!$I$5,ROUND(Q178*(1+Order!$H$5/12),2))</f>
        <v/>
      </c>
      <c r="P179" s="4">
        <f>MAX(0,MIN(ROUND(Q178*(1+Order!$H$5/12),2)-O179,E179-(G179+J179+M179)))</f>
        <v/>
      </c>
      <c r="Q179" s="4">
        <f>MAX(0,ROUND(ROUND(Q178*(1+Order!$H$5/12),2)-O179-P179,2))</f>
        <v/>
      </c>
      <c r="R179" s="4">
        <f>MIN(Order!$I$6,ROUND(T178*(1+Order!$H$6/12),2))</f>
        <v/>
      </c>
      <c r="S179" s="4">
        <f>MAX(0,MIN(ROUND(T178*(1+Order!$H$6/12),2)-R179,E179-(G179+J179+M179+P179)))</f>
        <v/>
      </c>
      <c r="T179" s="4">
        <f>MAX(0,ROUND(ROUND(T178*(1+Order!$H$6/12),2)-R179-S179,2))</f>
        <v/>
      </c>
      <c r="U179" s="4">
        <f>MIN(Order!$I$7,ROUND(W178*(1+Order!$H$7/12),2))</f>
        <v/>
      </c>
      <c r="V179" s="4">
        <f>MAX(0,MIN(ROUND(W178*(1+Order!$H$7/12),2)-U179,E179-(G179+J179+M179+P179+S179)))</f>
        <v/>
      </c>
      <c r="W179" s="4">
        <f>MAX(0,ROUND(ROUND(W178*(1+Order!$H$7/12),2)-U179-V179,2))</f>
        <v/>
      </c>
      <c r="X179" s="4">
        <f>MIN(Order!$I$8,ROUND(Z178*(1+Order!$H$8/12),2))</f>
        <v/>
      </c>
      <c r="Y179" s="4">
        <f>MAX(0,MIN(ROUND(Z178*(1+Order!$H$8/12),2)-X179,E179-(G179+J179+M179+P179+S179+V179)))</f>
        <v/>
      </c>
      <c r="Z179" s="4">
        <f>MAX(0,ROUND(ROUND(Z178*(1+Order!$H$8/12),2)-X179-Y179,2))</f>
        <v/>
      </c>
      <c r="AA179" s="4">
        <f>MIN(Order!$I$9,ROUND(AC178*(1+Order!$H$9/12),2))</f>
        <v/>
      </c>
      <c r="AB179" s="4">
        <f>MAX(0,MIN(ROUND(AC178*(1+Order!$H$9/12),2)-AA179,E179-(G179+J179+M179+P179+S179+V179+Y179)))</f>
        <v/>
      </c>
      <c r="AC179" s="4">
        <f>MAX(0,ROUND(ROUND(AC178*(1+Order!$H$9/12),2)-AA179-AB179,2))</f>
        <v/>
      </c>
      <c r="AD179" s="4">
        <f>MIN(Order!$I$10,ROUND(AF178*(1+Order!$H$10/12),2))</f>
        <v/>
      </c>
      <c r="AE179" s="4">
        <f>MAX(0,MIN(ROUND(AF178*(1+Order!$H$10/12),2)-AD179,E179-(G179+J179+M179+P179+S179+V179+Y179+AB179)))</f>
        <v/>
      </c>
      <c r="AF179" s="4">
        <f>MAX(0,ROUND(ROUND(AF178*(1+Order!$H$10/12),2)-AD179-AE179,2))</f>
        <v/>
      </c>
      <c r="AG179" s="4">
        <f>MIN(Order!$I$11,ROUND(AI178*(1+Order!$H$11/12),2))</f>
        <v/>
      </c>
      <c r="AH179" s="4">
        <f>MAX(0,MIN(ROUND(AI178*(1+Order!$H$11/12),2)-AG179,E179-(G179+J179+M179+P179+S179+V179+Y179+AB179+AE179)))</f>
        <v/>
      </c>
      <c r="AI179" s="4">
        <f>MAX(0,ROUND(ROUND(AI178*(1+Order!$H$11/12),2)-AG179-AH179,2))</f>
        <v/>
      </c>
    </row>
    <row r="180">
      <c r="A180" t="n">
        <v>177</v>
      </c>
      <c r="B180" s="16">
        <f>EDATE('Start here'!$B$7,A180-1)</f>
        <v/>
      </c>
      <c r="C180" s="4">
        <f>H180+K180+N180+Q180+T180+W180+Z180+AC180+AF180+AI180</f>
        <v/>
      </c>
      <c r="D180" s="4">
        <f>ROUND(H179*Order!$H$2/12,2)+ROUND(K179*Order!$H$3/12,2)+ROUND(N179*Order!$H$4/12,2)+ROUND(Q179*Order!$H$5/12,2)+ROUND(T179*Order!$H$6/12,2)+ROUND(W179*Order!$H$7/12,2)+ROUND(Z179*Order!$H$8/12,2)+ROUND(AC179*Order!$H$9/12,2)+ROUND(AF179*Order!$H$10/12,2)+ROUND(AI179*Order!$H$11/12,2)</f>
        <v/>
      </c>
      <c r="E180" s="4">
        <f>MAX(0,'Start here'!$B$6-(F180+I180+L180+O180+R180+U180+X180+AA180+AD180+AG180))</f>
        <v/>
      </c>
      <c r="F180" s="4">
        <f>MIN(Order!$I$2,ROUND(H179*(1+Order!$H$2/12),2))</f>
        <v/>
      </c>
      <c r="G180" s="4">
        <f>MAX(0,MIN(ROUND(H179*(1+Order!$H$2/12),2)-F180,E180-(0)))</f>
        <v/>
      </c>
      <c r="H180" s="4">
        <f>MAX(0,ROUND(ROUND(H179*(1+Order!$H$2/12),2)-F180-G180,2))</f>
        <v/>
      </c>
      <c r="I180" s="4">
        <f>MIN(Order!$I$3,ROUND(K179*(1+Order!$H$3/12),2))</f>
        <v/>
      </c>
      <c r="J180" s="4">
        <f>MAX(0,MIN(ROUND(K179*(1+Order!$H$3/12),2)-I180,E180-(G180)))</f>
        <v/>
      </c>
      <c r="K180" s="4">
        <f>MAX(0,ROUND(ROUND(K179*(1+Order!$H$3/12),2)-I180-J180,2))</f>
        <v/>
      </c>
      <c r="L180" s="4">
        <f>MIN(Order!$I$4,ROUND(N179*(1+Order!$H$4/12),2))</f>
        <v/>
      </c>
      <c r="M180" s="4">
        <f>MAX(0,MIN(ROUND(N179*(1+Order!$H$4/12),2)-L180,E180-(G180+J180)))</f>
        <v/>
      </c>
      <c r="N180" s="4">
        <f>MAX(0,ROUND(ROUND(N179*(1+Order!$H$4/12),2)-L180-M180,2))</f>
        <v/>
      </c>
      <c r="O180" s="4">
        <f>MIN(Order!$I$5,ROUND(Q179*(1+Order!$H$5/12),2))</f>
        <v/>
      </c>
      <c r="P180" s="4">
        <f>MAX(0,MIN(ROUND(Q179*(1+Order!$H$5/12),2)-O180,E180-(G180+J180+M180)))</f>
        <v/>
      </c>
      <c r="Q180" s="4">
        <f>MAX(0,ROUND(ROUND(Q179*(1+Order!$H$5/12),2)-O180-P180,2))</f>
        <v/>
      </c>
      <c r="R180" s="4">
        <f>MIN(Order!$I$6,ROUND(T179*(1+Order!$H$6/12),2))</f>
        <v/>
      </c>
      <c r="S180" s="4">
        <f>MAX(0,MIN(ROUND(T179*(1+Order!$H$6/12),2)-R180,E180-(G180+J180+M180+P180)))</f>
        <v/>
      </c>
      <c r="T180" s="4">
        <f>MAX(0,ROUND(ROUND(T179*(1+Order!$H$6/12),2)-R180-S180,2))</f>
        <v/>
      </c>
      <c r="U180" s="4">
        <f>MIN(Order!$I$7,ROUND(W179*(1+Order!$H$7/12),2))</f>
        <v/>
      </c>
      <c r="V180" s="4">
        <f>MAX(0,MIN(ROUND(W179*(1+Order!$H$7/12),2)-U180,E180-(G180+J180+M180+P180+S180)))</f>
        <v/>
      </c>
      <c r="W180" s="4">
        <f>MAX(0,ROUND(ROUND(W179*(1+Order!$H$7/12),2)-U180-V180,2))</f>
        <v/>
      </c>
      <c r="X180" s="4">
        <f>MIN(Order!$I$8,ROUND(Z179*(1+Order!$H$8/12),2))</f>
        <v/>
      </c>
      <c r="Y180" s="4">
        <f>MAX(0,MIN(ROUND(Z179*(1+Order!$H$8/12),2)-X180,E180-(G180+J180+M180+P180+S180+V180)))</f>
        <v/>
      </c>
      <c r="Z180" s="4">
        <f>MAX(0,ROUND(ROUND(Z179*(1+Order!$H$8/12),2)-X180-Y180,2))</f>
        <v/>
      </c>
      <c r="AA180" s="4">
        <f>MIN(Order!$I$9,ROUND(AC179*(1+Order!$H$9/12),2))</f>
        <v/>
      </c>
      <c r="AB180" s="4">
        <f>MAX(0,MIN(ROUND(AC179*(1+Order!$H$9/12),2)-AA180,E180-(G180+J180+M180+P180+S180+V180+Y180)))</f>
        <v/>
      </c>
      <c r="AC180" s="4">
        <f>MAX(0,ROUND(ROUND(AC179*(1+Order!$H$9/12),2)-AA180-AB180,2))</f>
        <v/>
      </c>
      <c r="AD180" s="4">
        <f>MIN(Order!$I$10,ROUND(AF179*(1+Order!$H$10/12),2))</f>
        <v/>
      </c>
      <c r="AE180" s="4">
        <f>MAX(0,MIN(ROUND(AF179*(1+Order!$H$10/12),2)-AD180,E180-(G180+J180+M180+P180+S180+V180+Y180+AB180)))</f>
        <v/>
      </c>
      <c r="AF180" s="4">
        <f>MAX(0,ROUND(ROUND(AF179*(1+Order!$H$10/12),2)-AD180-AE180,2))</f>
        <v/>
      </c>
      <c r="AG180" s="4">
        <f>MIN(Order!$I$11,ROUND(AI179*(1+Order!$H$11/12),2))</f>
        <v/>
      </c>
      <c r="AH180" s="4">
        <f>MAX(0,MIN(ROUND(AI179*(1+Order!$H$11/12),2)-AG180,E180-(G180+J180+M180+P180+S180+V180+Y180+AB180+AE180)))</f>
        <v/>
      </c>
      <c r="AI180" s="4">
        <f>MAX(0,ROUND(ROUND(AI179*(1+Order!$H$11/12),2)-AG180-AH180,2))</f>
        <v/>
      </c>
    </row>
    <row r="181">
      <c r="A181" t="n">
        <v>178</v>
      </c>
      <c r="B181" s="16">
        <f>EDATE('Start here'!$B$7,A181-1)</f>
        <v/>
      </c>
      <c r="C181" s="4">
        <f>H181+K181+N181+Q181+T181+W181+Z181+AC181+AF181+AI181</f>
        <v/>
      </c>
      <c r="D181" s="4">
        <f>ROUND(H180*Order!$H$2/12,2)+ROUND(K180*Order!$H$3/12,2)+ROUND(N180*Order!$H$4/12,2)+ROUND(Q180*Order!$H$5/12,2)+ROUND(T180*Order!$H$6/12,2)+ROUND(W180*Order!$H$7/12,2)+ROUND(Z180*Order!$H$8/12,2)+ROUND(AC180*Order!$H$9/12,2)+ROUND(AF180*Order!$H$10/12,2)+ROUND(AI180*Order!$H$11/12,2)</f>
        <v/>
      </c>
      <c r="E181" s="4">
        <f>MAX(0,'Start here'!$B$6-(F181+I181+L181+O181+R181+U181+X181+AA181+AD181+AG181))</f>
        <v/>
      </c>
      <c r="F181" s="4">
        <f>MIN(Order!$I$2,ROUND(H180*(1+Order!$H$2/12),2))</f>
        <v/>
      </c>
      <c r="G181" s="4">
        <f>MAX(0,MIN(ROUND(H180*(1+Order!$H$2/12),2)-F181,E181-(0)))</f>
        <v/>
      </c>
      <c r="H181" s="4">
        <f>MAX(0,ROUND(ROUND(H180*(1+Order!$H$2/12),2)-F181-G181,2))</f>
        <v/>
      </c>
      <c r="I181" s="4">
        <f>MIN(Order!$I$3,ROUND(K180*(1+Order!$H$3/12),2))</f>
        <v/>
      </c>
      <c r="J181" s="4">
        <f>MAX(0,MIN(ROUND(K180*(1+Order!$H$3/12),2)-I181,E181-(G181)))</f>
        <v/>
      </c>
      <c r="K181" s="4">
        <f>MAX(0,ROUND(ROUND(K180*(1+Order!$H$3/12),2)-I181-J181,2))</f>
        <v/>
      </c>
      <c r="L181" s="4">
        <f>MIN(Order!$I$4,ROUND(N180*(1+Order!$H$4/12),2))</f>
        <v/>
      </c>
      <c r="M181" s="4">
        <f>MAX(0,MIN(ROUND(N180*(1+Order!$H$4/12),2)-L181,E181-(G181+J181)))</f>
        <v/>
      </c>
      <c r="N181" s="4">
        <f>MAX(0,ROUND(ROUND(N180*(1+Order!$H$4/12),2)-L181-M181,2))</f>
        <v/>
      </c>
      <c r="O181" s="4">
        <f>MIN(Order!$I$5,ROUND(Q180*(1+Order!$H$5/12),2))</f>
        <v/>
      </c>
      <c r="P181" s="4">
        <f>MAX(0,MIN(ROUND(Q180*(1+Order!$H$5/12),2)-O181,E181-(G181+J181+M181)))</f>
        <v/>
      </c>
      <c r="Q181" s="4">
        <f>MAX(0,ROUND(ROUND(Q180*(1+Order!$H$5/12),2)-O181-P181,2))</f>
        <v/>
      </c>
      <c r="R181" s="4">
        <f>MIN(Order!$I$6,ROUND(T180*(1+Order!$H$6/12),2))</f>
        <v/>
      </c>
      <c r="S181" s="4">
        <f>MAX(0,MIN(ROUND(T180*(1+Order!$H$6/12),2)-R181,E181-(G181+J181+M181+P181)))</f>
        <v/>
      </c>
      <c r="T181" s="4">
        <f>MAX(0,ROUND(ROUND(T180*(1+Order!$H$6/12),2)-R181-S181,2))</f>
        <v/>
      </c>
      <c r="U181" s="4">
        <f>MIN(Order!$I$7,ROUND(W180*(1+Order!$H$7/12),2))</f>
        <v/>
      </c>
      <c r="V181" s="4">
        <f>MAX(0,MIN(ROUND(W180*(1+Order!$H$7/12),2)-U181,E181-(G181+J181+M181+P181+S181)))</f>
        <v/>
      </c>
      <c r="W181" s="4">
        <f>MAX(0,ROUND(ROUND(W180*(1+Order!$H$7/12),2)-U181-V181,2))</f>
        <v/>
      </c>
      <c r="X181" s="4">
        <f>MIN(Order!$I$8,ROUND(Z180*(1+Order!$H$8/12),2))</f>
        <v/>
      </c>
      <c r="Y181" s="4">
        <f>MAX(0,MIN(ROUND(Z180*(1+Order!$H$8/12),2)-X181,E181-(G181+J181+M181+P181+S181+V181)))</f>
        <v/>
      </c>
      <c r="Z181" s="4">
        <f>MAX(0,ROUND(ROUND(Z180*(1+Order!$H$8/12),2)-X181-Y181,2))</f>
        <v/>
      </c>
      <c r="AA181" s="4">
        <f>MIN(Order!$I$9,ROUND(AC180*(1+Order!$H$9/12),2))</f>
        <v/>
      </c>
      <c r="AB181" s="4">
        <f>MAX(0,MIN(ROUND(AC180*(1+Order!$H$9/12),2)-AA181,E181-(G181+J181+M181+P181+S181+V181+Y181)))</f>
        <v/>
      </c>
      <c r="AC181" s="4">
        <f>MAX(0,ROUND(ROUND(AC180*(1+Order!$H$9/12),2)-AA181-AB181,2))</f>
        <v/>
      </c>
      <c r="AD181" s="4">
        <f>MIN(Order!$I$10,ROUND(AF180*(1+Order!$H$10/12),2))</f>
        <v/>
      </c>
      <c r="AE181" s="4">
        <f>MAX(0,MIN(ROUND(AF180*(1+Order!$H$10/12),2)-AD181,E181-(G181+J181+M181+P181+S181+V181+Y181+AB181)))</f>
        <v/>
      </c>
      <c r="AF181" s="4">
        <f>MAX(0,ROUND(ROUND(AF180*(1+Order!$H$10/12),2)-AD181-AE181,2))</f>
        <v/>
      </c>
      <c r="AG181" s="4">
        <f>MIN(Order!$I$11,ROUND(AI180*(1+Order!$H$11/12),2))</f>
        <v/>
      </c>
      <c r="AH181" s="4">
        <f>MAX(0,MIN(ROUND(AI180*(1+Order!$H$11/12),2)-AG181,E181-(G181+J181+M181+P181+S181+V181+Y181+AB181+AE181)))</f>
        <v/>
      </c>
      <c r="AI181" s="4">
        <f>MAX(0,ROUND(ROUND(AI180*(1+Order!$H$11/12),2)-AG181-AH181,2))</f>
        <v/>
      </c>
    </row>
    <row r="182">
      <c r="A182" t="n">
        <v>179</v>
      </c>
      <c r="B182" s="16">
        <f>EDATE('Start here'!$B$7,A182-1)</f>
        <v/>
      </c>
      <c r="C182" s="4">
        <f>H182+K182+N182+Q182+T182+W182+Z182+AC182+AF182+AI182</f>
        <v/>
      </c>
      <c r="D182" s="4">
        <f>ROUND(H181*Order!$H$2/12,2)+ROUND(K181*Order!$H$3/12,2)+ROUND(N181*Order!$H$4/12,2)+ROUND(Q181*Order!$H$5/12,2)+ROUND(T181*Order!$H$6/12,2)+ROUND(W181*Order!$H$7/12,2)+ROUND(Z181*Order!$H$8/12,2)+ROUND(AC181*Order!$H$9/12,2)+ROUND(AF181*Order!$H$10/12,2)+ROUND(AI181*Order!$H$11/12,2)</f>
        <v/>
      </c>
      <c r="E182" s="4">
        <f>MAX(0,'Start here'!$B$6-(F182+I182+L182+O182+R182+U182+X182+AA182+AD182+AG182))</f>
        <v/>
      </c>
      <c r="F182" s="4">
        <f>MIN(Order!$I$2,ROUND(H181*(1+Order!$H$2/12),2))</f>
        <v/>
      </c>
      <c r="G182" s="4">
        <f>MAX(0,MIN(ROUND(H181*(1+Order!$H$2/12),2)-F182,E182-(0)))</f>
        <v/>
      </c>
      <c r="H182" s="4">
        <f>MAX(0,ROUND(ROUND(H181*(1+Order!$H$2/12),2)-F182-G182,2))</f>
        <v/>
      </c>
      <c r="I182" s="4">
        <f>MIN(Order!$I$3,ROUND(K181*(1+Order!$H$3/12),2))</f>
        <v/>
      </c>
      <c r="J182" s="4">
        <f>MAX(0,MIN(ROUND(K181*(1+Order!$H$3/12),2)-I182,E182-(G182)))</f>
        <v/>
      </c>
      <c r="K182" s="4">
        <f>MAX(0,ROUND(ROUND(K181*(1+Order!$H$3/12),2)-I182-J182,2))</f>
        <v/>
      </c>
      <c r="L182" s="4">
        <f>MIN(Order!$I$4,ROUND(N181*(1+Order!$H$4/12),2))</f>
        <v/>
      </c>
      <c r="M182" s="4">
        <f>MAX(0,MIN(ROUND(N181*(1+Order!$H$4/12),2)-L182,E182-(G182+J182)))</f>
        <v/>
      </c>
      <c r="N182" s="4">
        <f>MAX(0,ROUND(ROUND(N181*(1+Order!$H$4/12),2)-L182-M182,2))</f>
        <v/>
      </c>
      <c r="O182" s="4">
        <f>MIN(Order!$I$5,ROUND(Q181*(1+Order!$H$5/12),2))</f>
        <v/>
      </c>
      <c r="P182" s="4">
        <f>MAX(0,MIN(ROUND(Q181*(1+Order!$H$5/12),2)-O182,E182-(G182+J182+M182)))</f>
        <v/>
      </c>
      <c r="Q182" s="4">
        <f>MAX(0,ROUND(ROUND(Q181*(1+Order!$H$5/12),2)-O182-P182,2))</f>
        <v/>
      </c>
      <c r="R182" s="4">
        <f>MIN(Order!$I$6,ROUND(T181*(1+Order!$H$6/12),2))</f>
        <v/>
      </c>
      <c r="S182" s="4">
        <f>MAX(0,MIN(ROUND(T181*(1+Order!$H$6/12),2)-R182,E182-(G182+J182+M182+P182)))</f>
        <v/>
      </c>
      <c r="T182" s="4">
        <f>MAX(0,ROUND(ROUND(T181*(1+Order!$H$6/12),2)-R182-S182,2))</f>
        <v/>
      </c>
      <c r="U182" s="4">
        <f>MIN(Order!$I$7,ROUND(W181*(1+Order!$H$7/12),2))</f>
        <v/>
      </c>
      <c r="V182" s="4">
        <f>MAX(0,MIN(ROUND(W181*(1+Order!$H$7/12),2)-U182,E182-(G182+J182+M182+P182+S182)))</f>
        <v/>
      </c>
      <c r="W182" s="4">
        <f>MAX(0,ROUND(ROUND(W181*(1+Order!$H$7/12),2)-U182-V182,2))</f>
        <v/>
      </c>
      <c r="X182" s="4">
        <f>MIN(Order!$I$8,ROUND(Z181*(1+Order!$H$8/12),2))</f>
        <v/>
      </c>
      <c r="Y182" s="4">
        <f>MAX(0,MIN(ROUND(Z181*(1+Order!$H$8/12),2)-X182,E182-(G182+J182+M182+P182+S182+V182)))</f>
        <v/>
      </c>
      <c r="Z182" s="4">
        <f>MAX(0,ROUND(ROUND(Z181*(1+Order!$H$8/12),2)-X182-Y182,2))</f>
        <v/>
      </c>
      <c r="AA182" s="4">
        <f>MIN(Order!$I$9,ROUND(AC181*(1+Order!$H$9/12),2))</f>
        <v/>
      </c>
      <c r="AB182" s="4">
        <f>MAX(0,MIN(ROUND(AC181*(1+Order!$H$9/12),2)-AA182,E182-(G182+J182+M182+P182+S182+V182+Y182)))</f>
        <v/>
      </c>
      <c r="AC182" s="4">
        <f>MAX(0,ROUND(ROUND(AC181*(1+Order!$H$9/12),2)-AA182-AB182,2))</f>
        <v/>
      </c>
      <c r="AD182" s="4">
        <f>MIN(Order!$I$10,ROUND(AF181*(1+Order!$H$10/12),2))</f>
        <v/>
      </c>
      <c r="AE182" s="4">
        <f>MAX(0,MIN(ROUND(AF181*(1+Order!$H$10/12),2)-AD182,E182-(G182+J182+M182+P182+S182+V182+Y182+AB182)))</f>
        <v/>
      </c>
      <c r="AF182" s="4">
        <f>MAX(0,ROUND(ROUND(AF181*(1+Order!$H$10/12),2)-AD182-AE182,2))</f>
        <v/>
      </c>
      <c r="AG182" s="4">
        <f>MIN(Order!$I$11,ROUND(AI181*(1+Order!$H$11/12),2))</f>
        <v/>
      </c>
      <c r="AH182" s="4">
        <f>MAX(0,MIN(ROUND(AI181*(1+Order!$H$11/12),2)-AG182,E182-(G182+J182+M182+P182+S182+V182+Y182+AB182+AE182)))</f>
        <v/>
      </c>
      <c r="AI182" s="4">
        <f>MAX(0,ROUND(ROUND(AI181*(1+Order!$H$11/12),2)-AG182-AH182,2))</f>
        <v/>
      </c>
    </row>
    <row r="183">
      <c r="A183" t="n">
        <v>180</v>
      </c>
      <c r="B183" s="16">
        <f>EDATE('Start here'!$B$7,A183-1)</f>
        <v/>
      </c>
      <c r="C183" s="4">
        <f>H183+K183+N183+Q183+T183+W183+Z183+AC183+AF183+AI183</f>
        <v/>
      </c>
      <c r="D183" s="4">
        <f>ROUND(H182*Order!$H$2/12,2)+ROUND(K182*Order!$H$3/12,2)+ROUND(N182*Order!$H$4/12,2)+ROUND(Q182*Order!$H$5/12,2)+ROUND(T182*Order!$H$6/12,2)+ROUND(W182*Order!$H$7/12,2)+ROUND(Z182*Order!$H$8/12,2)+ROUND(AC182*Order!$H$9/12,2)+ROUND(AF182*Order!$H$10/12,2)+ROUND(AI182*Order!$H$11/12,2)</f>
        <v/>
      </c>
      <c r="E183" s="4">
        <f>MAX(0,'Start here'!$B$6-(F183+I183+L183+O183+R183+U183+X183+AA183+AD183+AG183))</f>
        <v/>
      </c>
      <c r="F183" s="4">
        <f>MIN(Order!$I$2,ROUND(H182*(1+Order!$H$2/12),2))</f>
        <v/>
      </c>
      <c r="G183" s="4">
        <f>MAX(0,MIN(ROUND(H182*(1+Order!$H$2/12),2)-F183,E183-(0)))</f>
        <v/>
      </c>
      <c r="H183" s="4">
        <f>MAX(0,ROUND(ROUND(H182*(1+Order!$H$2/12),2)-F183-G183,2))</f>
        <v/>
      </c>
      <c r="I183" s="4">
        <f>MIN(Order!$I$3,ROUND(K182*(1+Order!$H$3/12),2))</f>
        <v/>
      </c>
      <c r="J183" s="4">
        <f>MAX(0,MIN(ROUND(K182*(1+Order!$H$3/12),2)-I183,E183-(G183)))</f>
        <v/>
      </c>
      <c r="K183" s="4">
        <f>MAX(0,ROUND(ROUND(K182*(1+Order!$H$3/12),2)-I183-J183,2))</f>
        <v/>
      </c>
      <c r="L183" s="4">
        <f>MIN(Order!$I$4,ROUND(N182*(1+Order!$H$4/12),2))</f>
        <v/>
      </c>
      <c r="M183" s="4">
        <f>MAX(0,MIN(ROUND(N182*(1+Order!$H$4/12),2)-L183,E183-(G183+J183)))</f>
        <v/>
      </c>
      <c r="N183" s="4">
        <f>MAX(0,ROUND(ROUND(N182*(1+Order!$H$4/12),2)-L183-M183,2))</f>
        <v/>
      </c>
      <c r="O183" s="4">
        <f>MIN(Order!$I$5,ROUND(Q182*(1+Order!$H$5/12),2))</f>
        <v/>
      </c>
      <c r="P183" s="4">
        <f>MAX(0,MIN(ROUND(Q182*(1+Order!$H$5/12),2)-O183,E183-(G183+J183+M183)))</f>
        <v/>
      </c>
      <c r="Q183" s="4">
        <f>MAX(0,ROUND(ROUND(Q182*(1+Order!$H$5/12),2)-O183-P183,2))</f>
        <v/>
      </c>
      <c r="R183" s="4">
        <f>MIN(Order!$I$6,ROUND(T182*(1+Order!$H$6/12),2))</f>
        <v/>
      </c>
      <c r="S183" s="4">
        <f>MAX(0,MIN(ROUND(T182*(1+Order!$H$6/12),2)-R183,E183-(G183+J183+M183+P183)))</f>
        <v/>
      </c>
      <c r="T183" s="4">
        <f>MAX(0,ROUND(ROUND(T182*(1+Order!$H$6/12),2)-R183-S183,2))</f>
        <v/>
      </c>
      <c r="U183" s="4">
        <f>MIN(Order!$I$7,ROUND(W182*(1+Order!$H$7/12),2))</f>
        <v/>
      </c>
      <c r="V183" s="4">
        <f>MAX(0,MIN(ROUND(W182*(1+Order!$H$7/12),2)-U183,E183-(G183+J183+M183+P183+S183)))</f>
        <v/>
      </c>
      <c r="W183" s="4">
        <f>MAX(0,ROUND(ROUND(W182*(1+Order!$H$7/12),2)-U183-V183,2))</f>
        <v/>
      </c>
      <c r="X183" s="4">
        <f>MIN(Order!$I$8,ROUND(Z182*(1+Order!$H$8/12),2))</f>
        <v/>
      </c>
      <c r="Y183" s="4">
        <f>MAX(0,MIN(ROUND(Z182*(1+Order!$H$8/12),2)-X183,E183-(G183+J183+M183+P183+S183+V183)))</f>
        <v/>
      </c>
      <c r="Z183" s="4">
        <f>MAX(0,ROUND(ROUND(Z182*(1+Order!$H$8/12),2)-X183-Y183,2))</f>
        <v/>
      </c>
      <c r="AA183" s="4">
        <f>MIN(Order!$I$9,ROUND(AC182*(1+Order!$H$9/12),2))</f>
        <v/>
      </c>
      <c r="AB183" s="4">
        <f>MAX(0,MIN(ROUND(AC182*(1+Order!$H$9/12),2)-AA183,E183-(G183+J183+M183+P183+S183+V183+Y183)))</f>
        <v/>
      </c>
      <c r="AC183" s="4">
        <f>MAX(0,ROUND(ROUND(AC182*(1+Order!$H$9/12),2)-AA183-AB183,2))</f>
        <v/>
      </c>
      <c r="AD183" s="4">
        <f>MIN(Order!$I$10,ROUND(AF182*(1+Order!$H$10/12),2))</f>
        <v/>
      </c>
      <c r="AE183" s="4">
        <f>MAX(0,MIN(ROUND(AF182*(1+Order!$H$10/12),2)-AD183,E183-(G183+J183+M183+P183+S183+V183+Y183+AB183)))</f>
        <v/>
      </c>
      <c r="AF183" s="4">
        <f>MAX(0,ROUND(ROUND(AF182*(1+Order!$H$10/12),2)-AD183-AE183,2))</f>
        <v/>
      </c>
      <c r="AG183" s="4">
        <f>MIN(Order!$I$11,ROUND(AI182*(1+Order!$H$11/12),2))</f>
        <v/>
      </c>
      <c r="AH183" s="4">
        <f>MAX(0,MIN(ROUND(AI182*(1+Order!$H$11/12),2)-AG183,E183-(G183+J183+M183+P183+S183+V183+Y183+AB183+AE183)))</f>
        <v/>
      </c>
      <c r="AI183" s="4">
        <f>MAX(0,ROUND(ROUND(AI182*(1+Order!$H$11/12),2)-AG183-AH183,2))</f>
        <v/>
      </c>
    </row>
    <row r="184">
      <c r="A184" t="n">
        <v>181</v>
      </c>
      <c r="B184" s="16">
        <f>EDATE('Start here'!$B$7,A184-1)</f>
        <v/>
      </c>
      <c r="C184" s="4">
        <f>H184+K184+N184+Q184+T184+W184+Z184+AC184+AF184+AI184</f>
        <v/>
      </c>
      <c r="D184" s="4">
        <f>ROUND(H183*Order!$H$2/12,2)+ROUND(K183*Order!$H$3/12,2)+ROUND(N183*Order!$H$4/12,2)+ROUND(Q183*Order!$H$5/12,2)+ROUND(T183*Order!$H$6/12,2)+ROUND(W183*Order!$H$7/12,2)+ROUND(Z183*Order!$H$8/12,2)+ROUND(AC183*Order!$H$9/12,2)+ROUND(AF183*Order!$H$10/12,2)+ROUND(AI183*Order!$H$11/12,2)</f>
        <v/>
      </c>
      <c r="E184" s="4">
        <f>MAX(0,'Start here'!$B$6-(F184+I184+L184+O184+R184+U184+X184+AA184+AD184+AG184))</f>
        <v/>
      </c>
      <c r="F184" s="4">
        <f>MIN(Order!$I$2,ROUND(H183*(1+Order!$H$2/12),2))</f>
        <v/>
      </c>
      <c r="G184" s="4">
        <f>MAX(0,MIN(ROUND(H183*(1+Order!$H$2/12),2)-F184,E184-(0)))</f>
        <v/>
      </c>
      <c r="H184" s="4">
        <f>MAX(0,ROUND(ROUND(H183*(1+Order!$H$2/12),2)-F184-G184,2))</f>
        <v/>
      </c>
      <c r="I184" s="4">
        <f>MIN(Order!$I$3,ROUND(K183*(1+Order!$H$3/12),2))</f>
        <v/>
      </c>
      <c r="J184" s="4">
        <f>MAX(0,MIN(ROUND(K183*(1+Order!$H$3/12),2)-I184,E184-(G184)))</f>
        <v/>
      </c>
      <c r="K184" s="4">
        <f>MAX(0,ROUND(ROUND(K183*(1+Order!$H$3/12),2)-I184-J184,2))</f>
        <v/>
      </c>
      <c r="L184" s="4">
        <f>MIN(Order!$I$4,ROUND(N183*(1+Order!$H$4/12),2))</f>
        <v/>
      </c>
      <c r="M184" s="4">
        <f>MAX(0,MIN(ROUND(N183*(1+Order!$H$4/12),2)-L184,E184-(G184+J184)))</f>
        <v/>
      </c>
      <c r="N184" s="4">
        <f>MAX(0,ROUND(ROUND(N183*(1+Order!$H$4/12),2)-L184-M184,2))</f>
        <v/>
      </c>
      <c r="O184" s="4">
        <f>MIN(Order!$I$5,ROUND(Q183*(1+Order!$H$5/12),2))</f>
        <v/>
      </c>
      <c r="P184" s="4">
        <f>MAX(0,MIN(ROUND(Q183*(1+Order!$H$5/12),2)-O184,E184-(G184+J184+M184)))</f>
        <v/>
      </c>
      <c r="Q184" s="4">
        <f>MAX(0,ROUND(ROUND(Q183*(1+Order!$H$5/12),2)-O184-P184,2))</f>
        <v/>
      </c>
      <c r="R184" s="4">
        <f>MIN(Order!$I$6,ROUND(T183*(1+Order!$H$6/12),2))</f>
        <v/>
      </c>
      <c r="S184" s="4">
        <f>MAX(0,MIN(ROUND(T183*(1+Order!$H$6/12),2)-R184,E184-(G184+J184+M184+P184)))</f>
        <v/>
      </c>
      <c r="T184" s="4">
        <f>MAX(0,ROUND(ROUND(T183*(1+Order!$H$6/12),2)-R184-S184,2))</f>
        <v/>
      </c>
      <c r="U184" s="4">
        <f>MIN(Order!$I$7,ROUND(W183*(1+Order!$H$7/12),2))</f>
        <v/>
      </c>
      <c r="V184" s="4">
        <f>MAX(0,MIN(ROUND(W183*(1+Order!$H$7/12),2)-U184,E184-(G184+J184+M184+P184+S184)))</f>
        <v/>
      </c>
      <c r="W184" s="4">
        <f>MAX(0,ROUND(ROUND(W183*(1+Order!$H$7/12),2)-U184-V184,2))</f>
        <v/>
      </c>
      <c r="X184" s="4">
        <f>MIN(Order!$I$8,ROUND(Z183*(1+Order!$H$8/12),2))</f>
        <v/>
      </c>
      <c r="Y184" s="4">
        <f>MAX(0,MIN(ROUND(Z183*(1+Order!$H$8/12),2)-X184,E184-(G184+J184+M184+P184+S184+V184)))</f>
        <v/>
      </c>
      <c r="Z184" s="4">
        <f>MAX(0,ROUND(ROUND(Z183*(1+Order!$H$8/12),2)-X184-Y184,2))</f>
        <v/>
      </c>
      <c r="AA184" s="4">
        <f>MIN(Order!$I$9,ROUND(AC183*(1+Order!$H$9/12),2))</f>
        <v/>
      </c>
      <c r="AB184" s="4">
        <f>MAX(0,MIN(ROUND(AC183*(1+Order!$H$9/12),2)-AA184,E184-(G184+J184+M184+P184+S184+V184+Y184)))</f>
        <v/>
      </c>
      <c r="AC184" s="4">
        <f>MAX(0,ROUND(ROUND(AC183*(1+Order!$H$9/12),2)-AA184-AB184,2))</f>
        <v/>
      </c>
      <c r="AD184" s="4">
        <f>MIN(Order!$I$10,ROUND(AF183*(1+Order!$H$10/12),2))</f>
        <v/>
      </c>
      <c r="AE184" s="4">
        <f>MAX(0,MIN(ROUND(AF183*(1+Order!$H$10/12),2)-AD184,E184-(G184+J184+M184+P184+S184+V184+Y184+AB184)))</f>
        <v/>
      </c>
      <c r="AF184" s="4">
        <f>MAX(0,ROUND(ROUND(AF183*(1+Order!$H$10/12),2)-AD184-AE184,2))</f>
        <v/>
      </c>
      <c r="AG184" s="4">
        <f>MIN(Order!$I$11,ROUND(AI183*(1+Order!$H$11/12),2))</f>
        <v/>
      </c>
      <c r="AH184" s="4">
        <f>MAX(0,MIN(ROUND(AI183*(1+Order!$H$11/12),2)-AG184,E184-(G184+J184+M184+P184+S184+V184+Y184+AB184+AE184)))</f>
        <v/>
      </c>
      <c r="AI184" s="4">
        <f>MAX(0,ROUND(ROUND(AI183*(1+Order!$H$11/12),2)-AG184-AH184,2))</f>
        <v/>
      </c>
    </row>
    <row r="185">
      <c r="A185" t="n">
        <v>182</v>
      </c>
      <c r="B185" s="16">
        <f>EDATE('Start here'!$B$7,A185-1)</f>
        <v/>
      </c>
      <c r="C185" s="4">
        <f>H185+K185+N185+Q185+T185+W185+Z185+AC185+AF185+AI185</f>
        <v/>
      </c>
      <c r="D185" s="4">
        <f>ROUND(H184*Order!$H$2/12,2)+ROUND(K184*Order!$H$3/12,2)+ROUND(N184*Order!$H$4/12,2)+ROUND(Q184*Order!$H$5/12,2)+ROUND(T184*Order!$H$6/12,2)+ROUND(W184*Order!$H$7/12,2)+ROUND(Z184*Order!$H$8/12,2)+ROUND(AC184*Order!$H$9/12,2)+ROUND(AF184*Order!$H$10/12,2)+ROUND(AI184*Order!$H$11/12,2)</f>
        <v/>
      </c>
      <c r="E185" s="4">
        <f>MAX(0,'Start here'!$B$6-(F185+I185+L185+O185+R185+U185+X185+AA185+AD185+AG185))</f>
        <v/>
      </c>
      <c r="F185" s="4">
        <f>MIN(Order!$I$2,ROUND(H184*(1+Order!$H$2/12),2))</f>
        <v/>
      </c>
      <c r="G185" s="4">
        <f>MAX(0,MIN(ROUND(H184*(1+Order!$H$2/12),2)-F185,E185-(0)))</f>
        <v/>
      </c>
      <c r="H185" s="4">
        <f>MAX(0,ROUND(ROUND(H184*(1+Order!$H$2/12),2)-F185-G185,2))</f>
        <v/>
      </c>
      <c r="I185" s="4">
        <f>MIN(Order!$I$3,ROUND(K184*(1+Order!$H$3/12),2))</f>
        <v/>
      </c>
      <c r="J185" s="4">
        <f>MAX(0,MIN(ROUND(K184*(1+Order!$H$3/12),2)-I185,E185-(G185)))</f>
        <v/>
      </c>
      <c r="K185" s="4">
        <f>MAX(0,ROUND(ROUND(K184*(1+Order!$H$3/12),2)-I185-J185,2))</f>
        <v/>
      </c>
      <c r="L185" s="4">
        <f>MIN(Order!$I$4,ROUND(N184*(1+Order!$H$4/12),2))</f>
        <v/>
      </c>
      <c r="M185" s="4">
        <f>MAX(0,MIN(ROUND(N184*(1+Order!$H$4/12),2)-L185,E185-(G185+J185)))</f>
        <v/>
      </c>
      <c r="N185" s="4">
        <f>MAX(0,ROUND(ROUND(N184*(1+Order!$H$4/12),2)-L185-M185,2))</f>
        <v/>
      </c>
      <c r="O185" s="4">
        <f>MIN(Order!$I$5,ROUND(Q184*(1+Order!$H$5/12),2))</f>
        <v/>
      </c>
      <c r="P185" s="4">
        <f>MAX(0,MIN(ROUND(Q184*(1+Order!$H$5/12),2)-O185,E185-(G185+J185+M185)))</f>
        <v/>
      </c>
      <c r="Q185" s="4">
        <f>MAX(0,ROUND(ROUND(Q184*(1+Order!$H$5/12),2)-O185-P185,2))</f>
        <v/>
      </c>
      <c r="R185" s="4">
        <f>MIN(Order!$I$6,ROUND(T184*(1+Order!$H$6/12),2))</f>
        <v/>
      </c>
      <c r="S185" s="4">
        <f>MAX(0,MIN(ROUND(T184*(1+Order!$H$6/12),2)-R185,E185-(G185+J185+M185+P185)))</f>
        <v/>
      </c>
      <c r="T185" s="4">
        <f>MAX(0,ROUND(ROUND(T184*(1+Order!$H$6/12),2)-R185-S185,2))</f>
        <v/>
      </c>
      <c r="U185" s="4">
        <f>MIN(Order!$I$7,ROUND(W184*(1+Order!$H$7/12),2))</f>
        <v/>
      </c>
      <c r="V185" s="4">
        <f>MAX(0,MIN(ROUND(W184*(1+Order!$H$7/12),2)-U185,E185-(G185+J185+M185+P185+S185)))</f>
        <v/>
      </c>
      <c r="W185" s="4">
        <f>MAX(0,ROUND(ROUND(W184*(1+Order!$H$7/12),2)-U185-V185,2))</f>
        <v/>
      </c>
      <c r="X185" s="4">
        <f>MIN(Order!$I$8,ROUND(Z184*(1+Order!$H$8/12),2))</f>
        <v/>
      </c>
      <c r="Y185" s="4">
        <f>MAX(0,MIN(ROUND(Z184*(1+Order!$H$8/12),2)-X185,E185-(G185+J185+M185+P185+S185+V185)))</f>
        <v/>
      </c>
      <c r="Z185" s="4">
        <f>MAX(0,ROUND(ROUND(Z184*(1+Order!$H$8/12),2)-X185-Y185,2))</f>
        <v/>
      </c>
      <c r="AA185" s="4">
        <f>MIN(Order!$I$9,ROUND(AC184*(1+Order!$H$9/12),2))</f>
        <v/>
      </c>
      <c r="AB185" s="4">
        <f>MAX(0,MIN(ROUND(AC184*(1+Order!$H$9/12),2)-AA185,E185-(G185+J185+M185+P185+S185+V185+Y185)))</f>
        <v/>
      </c>
      <c r="AC185" s="4">
        <f>MAX(0,ROUND(ROUND(AC184*(1+Order!$H$9/12),2)-AA185-AB185,2))</f>
        <v/>
      </c>
      <c r="AD185" s="4">
        <f>MIN(Order!$I$10,ROUND(AF184*(1+Order!$H$10/12),2))</f>
        <v/>
      </c>
      <c r="AE185" s="4">
        <f>MAX(0,MIN(ROUND(AF184*(1+Order!$H$10/12),2)-AD185,E185-(G185+J185+M185+P185+S185+V185+Y185+AB185)))</f>
        <v/>
      </c>
      <c r="AF185" s="4">
        <f>MAX(0,ROUND(ROUND(AF184*(1+Order!$H$10/12),2)-AD185-AE185,2))</f>
        <v/>
      </c>
      <c r="AG185" s="4">
        <f>MIN(Order!$I$11,ROUND(AI184*(1+Order!$H$11/12),2))</f>
        <v/>
      </c>
      <c r="AH185" s="4">
        <f>MAX(0,MIN(ROUND(AI184*(1+Order!$H$11/12),2)-AG185,E185-(G185+J185+M185+P185+S185+V185+Y185+AB185+AE185)))</f>
        <v/>
      </c>
      <c r="AI185" s="4">
        <f>MAX(0,ROUND(ROUND(AI184*(1+Order!$H$11/12),2)-AG185-AH185,2))</f>
        <v/>
      </c>
    </row>
    <row r="186">
      <c r="A186" t="n">
        <v>183</v>
      </c>
      <c r="B186" s="16">
        <f>EDATE('Start here'!$B$7,A186-1)</f>
        <v/>
      </c>
      <c r="C186" s="4">
        <f>H186+K186+N186+Q186+T186+W186+Z186+AC186+AF186+AI186</f>
        <v/>
      </c>
      <c r="D186" s="4">
        <f>ROUND(H185*Order!$H$2/12,2)+ROUND(K185*Order!$H$3/12,2)+ROUND(N185*Order!$H$4/12,2)+ROUND(Q185*Order!$H$5/12,2)+ROUND(T185*Order!$H$6/12,2)+ROUND(W185*Order!$H$7/12,2)+ROUND(Z185*Order!$H$8/12,2)+ROUND(AC185*Order!$H$9/12,2)+ROUND(AF185*Order!$H$10/12,2)+ROUND(AI185*Order!$H$11/12,2)</f>
        <v/>
      </c>
      <c r="E186" s="4">
        <f>MAX(0,'Start here'!$B$6-(F186+I186+L186+O186+R186+U186+X186+AA186+AD186+AG186))</f>
        <v/>
      </c>
      <c r="F186" s="4">
        <f>MIN(Order!$I$2,ROUND(H185*(1+Order!$H$2/12),2))</f>
        <v/>
      </c>
      <c r="G186" s="4">
        <f>MAX(0,MIN(ROUND(H185*(1+Order!$H$2/12),2)-F186,E186-(0)))</f>
        <v/>
      </c>
      <c r="H186" s="4">
        <f>MAX(0,ROUND(ROUND(H185*(1+Order!$H$2/12),2)-F186-G186,2))</f>
        <v/>
      </c>
      <c r="I186" s="4">
        <f>MIN(Order!$I$3,ROUND(K185*(1+Order!$H$3/12),2))</f>
        <v/>
      </c>
      <c r="J186" s="4">
        <f>MAX(0,MIN(ROUND(K185*(1+Order!$H$3/12),2)-I186,E186-(G186)))</f>
        <v/>
      </c>
      <c r="K186" s="4">
        <f>MAX(0,ROUND(ROUND(K185*(1+Order!$H$3/12),2)-I186-J186,2))</f>
        <v/>
      </c>
      <c r="L186" s="4">
        <f>MIN(Order!$I$4,ROUND(N185*(1+Order!$H$4/12),2))</f>
        <v/>
      </c>
      <c r="M186" s="4">
        <f>MAX(0,MIN(ROUND(N185*(1+Order!$H$4/12),2)-L186,E186-(G186+J186)))</f>
        <v/>
      </c>
      <c r="N186" s="4">
        <f>MAX(0,ROUND(ROUND(N185*(1+Order!$H$4/12),2)-L186-M186,2))</f>
        <v/>
      </c>
      <c r="O186" s="4">
        <f>MIN(Order!$I$5,ROUND(Q185*(1+Order!$H$5/12),2))</f>
        <v/>
      </c>
      <c r="P186" s="4">
        <f>MAX(0,MIN(ROUND(Q185*(1+Order!$H$5/12),2)-O186,E186-(G186+J186+M186)))</f>
        <v/>
      </c>
      <c r="Q186" s="4">
        <f>MAX(0,ROUND(ROUND(Q185*(1+Order!$H$5/12),2)-O186-P186,2))</f>
        <v/>
      </c>
      <c r="R186" s="4">
        <f>MIN(Order!$I$6,ROUND(T185*(1+Order!$H$6/12),2))</f>
        <v/>
      </c>
      <c r="S186" s="4">
        <f>MAX(0,MIN(ROUND(T185*(1+Order!$H$6/12),2)-R186,E186-(G186+J186+M186+P186)))</f>
        <v/>
      </c>
      <c r="T186" s="4">
        <f>MAX(0,ROUND(ROUND(T185*(1+Order!$H$6/12),2)-R186-S186,2))</f>
        <v/>
      </c>
      <c r="U186" s="4">
        <f>MIN(Order!$I$7,ROUND(W185*(1+Order!$H$7/12),2))</f>
        <v/>
      </c>
      <c r="V186" s="4">
        <f>MAX(0,MIN(ROUND(W185*(1+Order!$H$7/12),2)-U186,E186-(G186+J186+M186+P186+S186)))</f>
        <v/>
      </c>
      <c r="W186" s="4">
        <f>MAX(0,ROUND(ROUND(W185*(1+Order!$H$7/12),2)-U186-V186,2))</f>
        <v/>
      </c>
      <c r="X186" s="4">
        <f>MIN(Order!$I$8,ROUND(Z185*(1+Order!$H$8/12),2))</f>
        <v/>
      </c>
      <c r="Y186" s="4">
        <f>MAX(0,MIN(ROUND(Z185*(1+Order!$H$8/12),2)-X186,E186-(G186+J186+M186+P186+S186+V186)))</f>
        <v/>
      </c>
      <c r="Z186" s="4">
        <f>MAX(0,ROUND(ROUND(Z185*(1+Order!$H$8/12),2)-X186-Y186,2))</f>
        <v/>
      </c>
      <c r="AA186" s="4">
        <f>MIN(Order!$I$9,ROUND(AC185*(1+Order!$H$9/12),2))</f>
        <v/>
      </c>
      <c r="AB186" s="4">
        <f>MAX(0,MIN(ROUND(AC185*(1+Order!$H$9/12),2)-AA186,E186-(G186+J186+M186+P186+S186+V186+Y186)))</f>
        <v/>
      </c>
      <c r="AC186" s="4">
        <f>MAX(0,ROUND(ROUND(AC185*(1+Order!$H$9/12),2)-AA186-AB186,2))</f>
        <v/>
      </c>
      <c r="AD186" s="4">
        <f>MIN(Order!$I$10,ROUND(AF185*(1+Order!$H$10/12),2))</f>
        <v/>
      </c>
      <c r="AE186" s="4">
        <f>MAX(0,MIN(ROUND(AF185*(1+Order!$H$10/12),2)-AD186,E186-(G186+J186+M186+P186+S186+V186+Y186+AB186)))</f>
        <v/>
      </c>
      <c r="AF186" s="4">
        <f>MAX(0,ROUND(ROUND(AF185*(1+Order!$H$10/12),2)-AD186-AE186,2))</f>
        <v/>
      </c>
      <c r="AG186" s="4">
        <f>MIN(Order!$I$11,ROUND(AI185*(1+Order!$H$11/12),2))</f>
        <v/>
      </c>
      <c r="AH186" s="4">
        <f>MAX(0,MIN(ROUND(AI185*(1+Order!$H$11/12),2)-AG186,E186-(G186+J186+M186+P186+S186+V186+Y186+AB186+AE186)))</f>
        <v/>
      </c>
      <c r="AI186" s="4">
        <f>MAX(0,ROUND(ROUND(AI185*(1+Order!$H$11/12),2)-AG186-AH186,2))</f>
        <v/>
      </c>
    </row>
    <row r="187">
      <c r="A187" t="n">
        <v>184</v>
      </c>
      <c r="B187" s="16">
        <f>EDATE('Start here'!$B$7,A187-1)</f>
        <v/>
      </c>
      <c r="C187" s="4">
        <f>H187+K187+N187+Q187+T187+W187+Z187+AC187+AF187+AI187</f>
        <v/>
      </c>
      <c r="D187" s="4">
        <f>ROUND(H186*Order!$H$2/12,2)+ROUND(K186*Order!$H$3/12,2)+ROUND(N186*Order!$H$4/12,2)+ROUND(Q186*Order!$H$5/12,2)+ROUND(T186*Order!$H$6/12,2)+ROUND(W186*Order!$H$7/12,2)+ROUND(Z186*Order!$H$8/12,2)+ROUND(AC186*Order!$H$9/12,2)+ROUND(AF186*Order!$H$10/12,2)+ROUND(AI186*Order!$H$11/12,2)</f>
        <v/>
      </c>
      <c r="E187" s="4">
        <f>MAX(0,'Start here'!$B$6-(F187+I187+L187+O187+R187+U187+X187+AA187+AD187+AG187))</f>
        <v/>
      </c>
      <c r="F187" s="4">
        <f>MIN(Order!$I$2,ROUND(H186*(1+Order!$H$2/12),2))</f>
        <v/>
      </c>
      <c r="G187" s="4">
        <f>MAX(0,MIN(ROUND(H186*(1+Order!$H$2/12),2)-F187,E187-(0)))</f>
        <v/>
      </c>
      <c r="H187" s="4">
        <f>MAX(0,ROUND(ROUND(H186*(1+Order!$H$2/12),2)-F187-G187,2))</f>
        <v/>
      </c>
      <c r="I187" s="4">
        <f>MIN(Order!$I$3,ROUND(K186*(1+Order!$H$3/12),2))</f>
        <v/>
      </c>
      <c r="J187" s="4">
        <f>MAX(0,MIN(ROUND(K186*(1+Order!$H$3/12),2)-I187,E187-(G187)))</f>
        <v/>
      </c>
      <c r="K187" s="4">
        <f>MAX(0,ROUND(ROUND(K186*(1+Order!$H$3/12),2)-I187-J187,2))</f>
        <v/>
      </c>
      <c r="L187" s="4">
        <f>MIN(Order!$I$4,ROUND(N186*(1+Order!$H$4/12),2))</f>
        <v/>
      </c>
      <c r="M187" s="4">
        <f>MAX(0,MIN(ROUND(N186*(1+Order!$H$4/12),2)-L187,E187-(G187+J187)))</f>
        <v/>
      </c>
      <c r="N187" s="4">
        <f>MAX(0,ROUND(ROUND(N186*(1+Order!$H$4/12),2)-L187-M187,2))</f>
        <v/>
      </c>
      <c r="O187" s="4">
        <f>MIN(Order!$I$5,ROUND(Q186*(1+Order!$H$5/12),2))</f>
        <v/>
      </c>
      <c r="P187" s="4">
        <f>MAX(0,MIN(ROUND(Q186*(1+Order!$H$5/12),2)-O187,E187-(G187+J187+M187)))</f>
        <v/>
      </c>
      <c r="Q187" s="4">
        <f>MAX(0,ROUND(ROUND(Q186*(1+Order!$H$5/12),2)-O187-P187,2))</f>
        <v/>
      </c>
      <c r="R187" s="4">
        <f>MIN(Order!$I$6,ROUND(T186*(1+Order!$H$6/12),2))</f>
        <v/>
      </c>
      <c r="S187" s="4">
        <f>MAX(0,MIN(ROUND(T186*(1+Order!$H$6/12),2)-R187,E187-(G187+J187+M187+P187)))</f>
        <v/>
      </c>
      <c r="T187" s="4">
        <f>MAX(0,ROUND(ROUND(T186*(1+Order!$H$6/12),2)-R187-S187,2))</f>
        <v/>
      </c>
      <c r="U187" s="4">
        <f>MIN(Order!$I$7,ROUND(W186*(1+Order!$H$7/12),2))</f>
        <v/>
      </c>
      <c r="V187" s="4">
        <f>MAX(0,MIN(ROUND(W186*(1+Order!$H$7/12),2)-U187,E187-(G187+J187+M187+P187+S187)))</f>
        <v/>
      </c>
      <c r="W187" s="4">
        <f>MAX(0,ROUND(ROUND(W186*(1+Order!$H$7/12),2)-U187-V187,2))</f>
        <v/>
      </c>
      <c r="X187" s="4">
        <f>MIN(Order!$I$8,ROUND(Z186*(1+Order!$H$8/12),2))</f>
        <v/>
      </c>
      <c r="Y187" s="4">
        <f>MAX(0,MIN(ROUND(Z186*(1+Order!$H$8/12),2)-X187,E187-(G187+J187+M187+P187+S187+V187)))</f>
        <v/>
      </c>
      <c r="Z187" s="4">
        <f>MAX(0,ROUND(ROUND(Z186*(1+Order!$H$8/12),2)-X187-Y187,2))</f>
        <v/>
      </c>
      <c r="AA187" s="4">
        <f>MIN(Order!$I$9,ROUND(AC186*(1+Order!$H$9/12),2))</f>
        <v/>
      </c>
      <c r="AB187" s="4">
        <f>MAX(0,MIN(ROUND(AC186*(1+Order!$H$9/12),2)-AA187,E187-(G187+J187+M187+P187+S187+V187+Y187)))</f>
        <v/>
      </c>
      <c r="AC187" s="4">
        <f>MAX(0,ROUND(ROUND(AC186*(1+Order!$H$9/12),2)-AA187-AB187,2))</f>
        <v/>
      </c>
      <c r="AD187" s="4">
        <f>MIN(Order!$I$10,ROUND(AF186*(1+Order!$H$10/12),2))</f>
        <v/>
      </c>
      <c r="AE187" s="4">
        <f>MAX(0,MIN(ROUND(AF186*(1+Order!$H$10/12),2)-AD187,E187-(G187+J187+M187+P187+S187+V187+Y187+AB187)))</f>
        <v/>
      </c>
      <c r="AF187" s="4">
        <f>MAX(0,ROUND(ROUND(AF186*(1+Order!$H$10/12),2)-AD187-AE187,2))</f>
        <v/>
      </c>
      <c r="AG187" s="4">
        <f>MIN(Order!$I$11,ROUND(AI186*(1+Order!$H$11/12),2))</f>
        <v/>
      </c>
      <c r="AH187" s="4">
        <f>MAX(0,MIN(ROUND(AI186*(1+Order!$H$11/12),2)-AG187,E187-(G187+J187+M187+P187+S187+V187+Y187+AB187+AE187)))</f>
        <v/>
      </c>
      <c r="AI187" s="4">
        <f>MAX(0,ROUND(ROUND(AI186*(1+Order!$H$11/12),2)-AG187-AH187,2))</f>
        <v/>
      </c>
    </row>
    <row r="188">
      <c r="A188" t="n">
        <v>185</v>
      </c>
      <c r="B188" s="16">
        <f>EDATE('Start here'!$B$7,A188-1)</f>
        <v/>
      </c>
      <c r="C188" s="4">
        <f>H188+K188+N188+Q188+T188+W188+Z188+AC188+AF188+AI188</f>
        <v/>
      </c>
      <c r="D188" s="4">
        <f>ROUND(H187*Order!$H$2/12,2)+ROUND(K187*Order!$H$3/12,2)+ROUND(N187*Order!$H$4/12,2)+ROUND(Q187*Order!$H$5/12,2)+ROUND(T187*Order!$H$6/12,2)+ROUND(W187*Order!$H$7/12,2)+ROUND(Z187*Order!$H$8/12,2)+ROUND(AC187*Order!$H$9/12,2)+ROUND(AF187*Order!$H$10/12,2)+ROUND(AI187*Order!$H$11/12,2)</f>
        <v/>
      </c>
      <c r="E188" s="4">
        <f>MAX(0,'Start here'!$B$6-(F188+I188+L188+O188+R188+U188+X188+AA188+AD188+AG188))</f>
        <v/>
      </c>
      <c r="F188" s="4">
        <f>MIN(Order!$I$2,ROUND(H187*(1+Order!$H$2/12),2))</f>
        <v/>
      </c>
      <c r="G188" s="4">
        <f>MAX(0,MIN(ROUND(H187*(1+Order!$H$2/12),2)-F188,E188-(0)))</f>
        <v/>
      </c>
      <c r="H188" s="4">
        <f>MAX(0,ROUND(ROUND(H187*(1+Order!$H$2/12),2)-F188-G188,2))</f>
        <v/>
      </c>
      <c r="I188" s="4">
        <f>MIN(Order!$I$3,ROUND(K187*(1+Order!$H$3/12),2))</f>
        <v/>
      </c>
      <c r="J188" s="4">
        <f>MAX(0,MIN(ROUND(K187*(1+Order!$H$3/12),2)-I188,E188-(G188)))</f>
        <v/>
      </c>
      <c r="K188" s="4">
        <f>MAX(0,ROUND(ROUND(K187*(1+Order!$H$3/12),2)-I188-J188,2))</f>
        <v/>
      </c>
      <c r="L188" s="4">
        <f>MIN(Order!$I$4,ROUND(N187*(1+Order!$H$4/12),2))</f>
        <v/>
      </c>
      <c r="M188" s="4">
        <f>MAX(0,MIN(ROUND(N187*(1+Order!$H$4/12),2)-L188,E188-(G188+J188)))</f>
        <v/>
      </c>
      <c r="N188" s="4">
        <f>MAX(0,ROUND(ROUND(N187*(1+Order!$H$4/12),2)-L188-M188,2))</f>
        <v/>
      </c>
      <c r="O188" s="4">
        <f>MIN(Order!$I$5,ROUND(Q187*(1+Order!$H$5/12),2))</f>
        <v/>
      </c>
      <c r="P188" s="4">
        <f>MAX(0,MIN(ROUND(Q187*(1+Order!$H$5/12),2)-O188,E188-(G188+J188+M188)))</f>
        <v/>
      </c>
      <c r="Q188" s="4">
        <f>MAX(0,ROUND(ROUND(Q187*(1+Order!$H$5/12),2)-O188-P188,2))</f>
        <v/>
      </c>
      <c r="R188" s="4">
        <f>MIN(Order!$I$6,ROUND(T187*(1+Order!$H$6/12),2))</f>
        <v/>
      </c>
      <c r="S188" s="4">
        <f>MAX(0,MIN(ROUND(T187*(1+Order!$H$6/12),2)-R188,E188-(G188+J188+M188+P188)))</f>
        <v/>
      </c>
      <c r="T188" s="4">
        <f>MAX(0,ROUND(ROUND(T187*(1+Order!$H$6/12),2)-R188-S188,2))</f>
        <v/>
      </c>
      <c r="U188" s="4">
        <f>MIN(Order!$I$7,ROUND(W187*(1+Order!$H$7/12),2))</f>
        <v/>
      </c>
      <c r="V188" s="4">
        <f>MAX(0,MIN(ROUND(W187*(1+Order!$H$7/12),2)-U188,E188-(G188+J188+M188+P188+S188)))</f>
        <v/>
      </c>
      <c r="W188" s="4">
        <f>MAX(0,ROUND(ROUND(W187*(1+Order!$H$7/12),2)-U188-V188,2))</f>
        <v/>
      </c>
      <c r="X188" s="4">
        <f>MIN(Order!$I$8,ROUND(Z187*(1+Order!$H$8/12),2))</f>
        <v/>
      </c>
      <c r="Y188" s="4">
        <f>MAX(0,MIN(ROUND(Z187*(1+Order!$H$8/12),2)-X188,E188-(G188+J188+M188+P188+S188+V188)))</f>
        <v/>
      </c>
      <c r="Z188" s="4">
        <f>MAX(0,ROUND(ROUND(Z187*(1+Order!$H$8/12),2)-X188-Y188,2))</f>
        <v/>
      </c>
      <c r="AA188" s="4">
        <f>MIN(Order!$I$9,ROUND(AC187*(1+Order!$H$9/12),2))</f>
        <v/>
      </c>
      <c r="AB188" s="4">
        <f>MAX(0,MIN(ROUND(AC187*(1+Order!$H$9/12),2)-AA188,E188-(G188+J188+M188+P188+S188+V188+Y188)))</f>
        <v/>
      </c>
      <c r="AC188" s="4">
        <f>MAX(0,ROUND(ROUND(AC187*(1+Order!$H$9/12),2)-AA188-AB188,2))</f>
        <v/>
      </c>
      <c r="AD188" s="4">
        <f>MIN(Order!$I$10,ROUND(AF187*(1+Order!$H$10/12),2))</f>
        <v/>
      </c>
      <c r="AE188" s="4">
        <f>MAX(0,MIN(ROUND(AF187*(1+Order!$H$10/12),2)-AD188,E188-(G188+J188+M188+P188+S188+V188+Y188+AB188)))</f>
        <v/>
      </c>
      <c r="AF188" s="4">
        <f>MAX(0,ROUND(ROUND(AF187*(1+Order!$H$10/12),2)-AD188-AE188,2))</f>
        <v/>
      </c>
      <c r="AG188" s="4">
        <f>MIN(Order!$I$11,ROUND(AI187*(1+Order!$H$11/12),2))</f>
        <v/>
      </c>
      <c r="AH188" s="4">
        <f>MAX(0,MIN(ROUND(AI187*(1+Order!$H$11/12),2)-AG188,E188-(G188+J188+M188+P188+S188+V188+Y188+AB188+AE188)))</f>
        <v/>
      </c>
      <c r="AI188" s="4">
        <f>MAX(0,ROUND(ROUND(AI187*(1+Order!$H$11/12),2)-AG188-AH188,2))</f>
        <v/>
      </c>
    </row>
    <row r="189">
      <c r="A189" t="n">
        <v>186</v>
      </c>
      <c r="B189" s="16">
        <f>EDATE('Start here'!$B$7,A189-1)</f>
        <v/>
      </c>
      <c r="C189" s="4">
        <f>H189+K189+N189+Q189+T189+W189+Z189+AC189+AF189+AI189</f>
        <v/>
      </c>
      <c r="D189" s="4">
        <f>ROUND(H188*Order!$H$2/12,2)+ROUND(K188*Order!$H$3/12,2)+ROUND(N188*Order!$H$4/12,2)+ROUND(Q188*Order!$H$5/12,2)+ROUND(T188*Order!$H$6/12,2)+ROUND(W188*Order!$H$7/12,2)+ROUND(Z188*Order!$H$8/12,2)+ROUND(AC188*Order!$H$9/12,2)+ROUND(AF188*Order!$H$10/12,2)+ROUND(AI188*Order!$H$11/12,2)</f>
        <v/>
      </c>
      <c r="E189" s="4">
        <f>MAX(0,'Start here'!$B$6-(F189+I189+L189+O189+R189+U189+X189+AA189+AD189+AG189))</f>
        <v/>
      </c>
      <c r="F189" s="4">
        <f>MIN(Order!$I$2,ROUND(H188*(1+Order!$H$2/12),2))</f>
        <v/>
      </c>
      <c r="G189" s="4">
        <f>MAX(0,MIN(ROUND(H188*(1+Order!$H$2/12),2)-F189,E189-(0)))</f>
        <v/>
      </c>
      <c r="H189" s="4">
        <f>MAX(0,ROUND(ROUND(H188*(1+Order!$H$2/12),2)-F189-G189,2))</f>
        <v/>
      </c>
      <c r="I189" s="4">
        <f>MIN(Order!$I$3,ROUND(K188*(1+Order!$H$3/12),2))</f>
        <v/>
      </c>
      <c r="J189" s="4">
        <f>MAX(0,MIN(ROUND(K188*(1+Order!$H$3/12),2)-I189,E189-(G189)))</f>
        <v/>
      </c>
      <c r="K189" s="4">
        <f>MAX(0,ROUND(ROUND(K188*(1+Order!$H$3/12),2)-I189-J189,2))</f>
        <v/>
      </c>
      <c r="L189" s="4">
        <f>MIN(Order!$I$4,ROUND(N188*(1+Order!$H$4/12),2))</f>
        <v/>
      </c>
      <c r="M189" s="4">
        <f>MAX(0,MIN(ROUND(N188*(1+Order!$H$4/12),2)-L189,E189-(G189+J189)))</f>
        <v/>
      </c>
      <c r="N189" s="4">
        <f>MAX(0,ROUND(ROUND(N188*(1+Order!$H$4/12),2)-L189-M189,2))</f>
        <v/>
      </c>
      <c r="O189" s="4">
        <f>MIN(Order!$I$5,ROUND(Q188*(1+Order!$H$5/12),2))</f>
        <v/>
      </c>
      <c r="P189" s="4">
        <f>MAX(0,MIN(ROUND(Q188*(1+Order!$H$5/12),2)-O189,E189-(G189+J189+M189)))</f>
        <v/>
      </c>
      <c r="Q189" s="4">
        <f>MAX(0,ROUND(ROUND(Q188*(1+Order!$H$5/12),2)-O189-P189,2))</f>
        <v/>
      </c>
      <c r="R189" s="4">
        <f>MIN(Order!$I$6,ROUND(T188*(1+Order!$H$6/12),2))</f>
        <v/>
      </c>
      <c r="S189" s="4">
        <f>MAX(0,MIN(ROUND(T188*(1+Order!$H$6/12),2)-R189,E189-(G189+J189+M189+P189)))</f>
        <v/>
      </c>
      <c r="T189" s="4">
        <f>MAX(0,ROUND(ROUND(T188*(1+Order!$H$6/12),2)-R189-S189,2))</f>
        <v/>
      </c>
      <c r="U189" s="4">
        <f>MIN(Order!$I$7,ROUND(W188*(1+Order!$H$7/12),2))</f>
        <v/>
      </c>
      <c r="V189" s="4">
        <f>MAX(0,MIN(ROUND(W188*(1+Order!$H$7/12),2)-U189,E189-(G189+J189+M189+P189+S189)))</f>
        <v/>
      </c>
      <c r="W189" s="4">
        <f>MAX(0,ROUND(ROUND(W188*(1+Order!$H$7/12),2)-U189-V189,2))</f>
        <v/>
      </c>
      <c r="X189" s="4">
        <f>MIN(Order!$I$8,ROUND(Z188*(1+Order!$H$8/12),2))</f>
        <v/>
      </c>
      <c r="Y189" s="4">
        <f>MAX(0,MIN(ROUND(Z188*(1+Order!$H$8/12),2)-X189,E189-(G189+J189+M189+P189+S189+V189)))</f>
        <v/>
      </c>
      <c r="Z189" s="4">
        <f>MAX(0,ROUND(ROUND(Z188*(1+Order!$H$8/12),2)-X189-Y189,2))</f>
        <v/>
      </c>
      <c r="AA189" s="4">
        <f>MIN(Order!$I$9,ROUND(AC188*(1+Order!$H$9/12),2))</f>
        <v/>
      </c>
      <c r="AB189" s="4">
        <f>MAX(0,MIN(ROUND(AC188*(1+Order!$H$9/12),2)-AA189,E189-(G189+J189+M189+P189+S189+V189+Y189)))</f>
        <v/>
      </c>
      <c r="AC189" s="4">
        <f>MAX(0,ROUND(ROUND(AC188*(1+Order!$H$9/12),2)-AA189-AB189,2))</f>
        <v/>
      </c>
      <c r="AD189" s="4">
        <f>MIN(Order!$I$10,ROUND(AF188*(1+Order!$H$10/12),2))</f>
        <v/>
      </c>
      <c r="AE189" s="4">
        <f>MAX(0,MIN(ROUND(AF188*(1+Order!$H$10/12),2)-AD189,E189-(G189+J189+M189+P189+S189+V189+Y189+AB189)))</f>
        <v/>
      </c>
      <c r="AF189" s="4">
        <f>MAX(0,ROUND(ROUND(AF188*(1+Order!$H$10/12),2)-AD189-AE189,2))</f>
        <v/>
      </c>
      <c r="AG189" s="4">
        <f>MIN(Order!$I$11,ROUND(AI188*(1+Order!$H$11/12),2))</f>
        <v/>
      </c>
      <c r="AH189" s="4">
        <f>MAX(0,MIN(ROUND(AI188*(1+Order!$H$11/12),2)-AG189,E189-(G189+J189+M189+P189+S189+V189+Y189+AB189+AE189)))</f>
        <v/>
      </c>
      <c r="AI189" s="4">
        <f>MAX(0,ROUND(ROUND(AI188*(1+Order!$H$11/12),2)-AG189-AH189,2))</f>
        <v/>
      </c>
    </row>
    <row r="190">
      <c r="A190" t="n">
        <v>187</v>
      </c>
      <c r="B190" s="16">
        <f>EDATE('Start here'!$B$7,A190-1)</f>
        <v/>
      </c>
      <c r="C190" s="4">
        <f>H190+K190+N190+Q190+T190+W190+Z190+AC190+AF190+AI190</f>
        <v/>
      </c>
      <c r="D190" s="4">
        <f>ROUND(H189*Order!$H$2/12,2)+ROUND(K189*Order!$H$3/12,2)+ROUND(N189*Order!$H$4/12,2)+ROUND(Q189*Order!$H$5/12,2)+ROUND(T189*Order!$H$6/12,2)+ROUND(W189*Order!$H$7/12,2)+ROUND(Z189*Order!$H$8/12,2)+ROUND(AC189*Order!$H$9/12,2)+ROUND(AF189*Order!$H$10/12,2)+ROUND(AI189*Order!$H$11/12,2)</f>
        <v/>
      </c>
      <c r="E190" s="4">
        <f>MAX(0,'Start here'!$B$6-(F190+I190+L190+O190+R190+U190+X190+AA190+AD190+AG190))</f>
        <v/>
      </c>
      <c r="F190" s="4">
        <f>MIN(Order!$I$2,ROUND(H189*(1+Order!$H$2/12),2))</f>
        <v/>
      </c>
      <c r="G190" s="4">
        <f>MAX(0,MIN(ROUND(H189*(1+Order!$H$2/12),2)-F190,E190-(0)))</f>
        <v/>
      </c>
      <c r="H190" s="4">
        <f>MAX(0,ROUND(ROUND(H189*(1+Order!$H$2/12),2)-F190-G190,2))</f>
        <v/>
      </c>
      <c r="I190" s="4">
        <f>MIN(Order!$I$3,ROUND(K189*(1+Order!$H$3/12),2))</f>
        <v/>
      </c>
      <c r="J190" s="4">
        <f>MAX(0,MIN(ROUND(K189*(1+Order!$H$3/12),2)-I190,E190-(G190)))</f>
        <v/>
      </c>
      <c r="K190" s="4">
        <f>MAX(0,ROUND(ROUND(K189*(1+Order!$H$3/12),2)-I190-J190,2))</f>
        <v/>
      </c>
      <c r="L190" s="4">
        <f>MIN(Order!$I$4,ROUND(N189*(1+Order!$H$4/12),2))</f>
        <v/>
      </c>
      <c r="M190" s="4">
        <f>MAX(0,MIN(ROUND(N189*(1+Order!$H$4/12),2)-L190,E190-(G190+J190)))</f>
        <v/>
      </c>
      <c r="N190" s="4">
        <f>MAX(0,ROUND(ROUND(N189*(1+Order!$H$4/12),2)-L190-M190,2))</f>
        <v/>
      </c>
      <c r="O190" s="4">
        <f>MIN(Order!$I$5,ROUND(Q189*(1+Order!$H$5/12),2))</f>
        <v/>
      </c>
      <c r="P190" s="4">
        <f>MAX(0,MIN(ROUND(Q189*(1+Order!$H$5/12),2)-O190,E190-(G190+J190+M190)))</f>
        <v/>
      </c>
      <c r="Q190" s="4">
        <f>MAX(0,ROUND(ROUND(Q189*(1+Order!$H$5/12),2)-O190-P190,2))</f>
        <v/>
      </c>
      <c r="R190" s="4">
        <f>MIN(Order!$I$6,ROUND(T189*(1+Order!$H$6/12),2))</f>
        <v/>
      </c>
      <c r="S190" s="4">
        <f>MAX(0,MIN(ROUND(T189*(1+Order!$H$6/12),2)-R190,E190-(G190+J190+M190+P190)))</f>
        <v/>
      </c>
      <c r="T190" s="4">
        <f>MAX(0,ROUND(ROUND(T189*(1+Order!$H$6/12),2)-R190-S190,2))</f>
        <v/>
      </c>
      <c r="U190" s="4">
        <f>MIN(Order!$I$7,ROUND(W189*(1+Order!$H$7/12),2))</f>
        <v/>
      </c>
      <c r="V190" s="4">
        <f>MAX(0,MIN(ROUND(W189*(1+Order!$H$7/12),2)-U190,E190-(G190+J190+M190+P190+S190)))</f>
        <v/>
      </c>
      <c r="W190" s="4">
        <f>MAX(0,ROUND(ROUND(W189*(1+Order!$H$7/12),2)-U190-V190,2))</f>
        <v/>
      </c>
      <c r="X190" s="4">
        <f>MIN(Order!$I$8,ROUND(Z189*(1+Order!$H$8/12),2))</f>
        <v/>
      </c>
      <c r="Y190" s="4">
        <f>MAX(0,MIN(ROUND(Z189*(1+Order!$H$8/12),2)-X190,E190-(G190+J190+M190+P190+S190+V190)))</f>
        <v/>
      </c>
      <c r="Z190" s="4">
        <f>MAX(0,ROUND(ROUND(Z189*(1+Order!$H$8/12),2)-X190-Y190,2))</f>
        <v/>
      </c>
      <c r="AA190" s="4">
        <f>MIN(Order!$I$9,ROUND(AC189*(1+Order!$H$9/12),2))</f>
        <v/>
      </c>
      <c r="AB190" s="4">
        <f>MAX(0,MIN(ROUND(AC189*(1+Order!$H$9/12),2)-AA190,E190-(G190+J190+M190+P190+S190+V190+Y190)))</f>
        <v/>
      </c>
      <c r="AC190" s="4">
        <f>MAX(0,ROUND(ROUND(AC189*(1+Order!$H$9/12),2)-AA190-AB190,2))</f>
        <v/>
      </c>
      <c r="AD190" s="4">
        <f>MIN(Order!$I$10,ROUND(AF189*(1+Order!$H$10/12),2))</f>
        <v/>
      </c>
      <c r="AE190" s="4">
        <f>MAX(0,MIN(ROUND(AF189*(1+Order!$H$10/12),2)-AD190,E190-(G190+J190+M190+P190+S190+V190+Y190+AB190)))</f>
        <v/>
      </c>
      <c r="AF190" s="4">
        <f>MAX(0,ROUND(ROUND(AF189*(1+Order!$H$10/12),2)-AD190-AE190,2))</f>
        <v/>
      </c>
      <c r="AG190" s="4">
        <f>MIN(Order!$I$11,ROUND(AI189*(1+Order!$H$11/12),2))</f>
        <v/>
      </c>
      <c r="AH190" s="4">
        <f>MAX(0,MIN(ROUND(AI189*(1+Order!$H$11/12),2)-AG190,E190-(G190+J190+M190+P190+S190+V190+Y190+AB190+AE190)))</f>
        <v/>
      </c>
      <c r="AI190" s="4">
        <f>MAX(0,ROUND(ROUND(AI189*(1+Order!$H$11/12),2)-AG190-AH190,2))</f>
        <v/>
      </c>
    </row>
    <row r="191">
      <c r="A191" t="n">
        <v>188</v>
      </c>
      <c r="B191" s="16">
        <f>EDATE('Start here'!$B$7,A191-1)</f>
        <v/>
      </c>
      <c r="C191" s="4">
        <f>H191+K191+N191+Q191+T191+W191+Z191+AC191+AF191+AI191</f>
        <v/>
      </c>
      <c r="D191" s="4">
        <f>ROUND(H190*Order!$H$2/12,2)+ROUND(K190*Order!$H$3/12,2)+ROUND(N190*Order!$H$4/12,2)+ROUND(Q190*Order!$H$5/12,2)+ROUND(T190*Order!$H$6/12,2)+ROUND(W190*Order!$H$7/12,2)+ROUND(Z190*Order!$H$8/12,2)+ROUND(AC190*Order!$H$9/12,2)+ROUND(AF190*Order!$H$10/12,2)+ROUND(AI190*Order!$H$11/12,2)</f>
        <v/>
      </c>
      <c r="E191" s="4">
        <f>MAX(0,'Start here'!$B$6-(F191+I191+L191+O191+R191+U191+X191+AA191+AD191+AG191))</f>
        <v/>
      </c>
      <c r="F191" s="4">
        <f>MIN(Order!$I$2,ROUND(H190*(1+Order!$H$2/12),2))</f>
        <v/>
      </c>
      <c r="G191" s="4">
        <f>MAX(0,MIN(ROUND(H190*(1+Order!$H$2/12),2)-F191,E191-(0)))</f>
        <v/>
      </c>
      <c r="H191" s="4">
        <f>MAX(0,ROUND(ROUND(H190*(1+Order!$H$2/12),2)-F191-G191,2))</f>
        <v/>
      </c>
      <c r="I191" s="4">
        <f>MIN(Order!$I$3,ROUND(K190*(1+Order!$H$3/12),2))</f>
        <v/>
      </c>
      <c r="J191" s="4">
        <f>MAX(0,MIN(ROUND(K190*(1+Order!$H$3/12),2)-I191,E191-(G191)))</f>
        <v/>
      </c>
      <c r="K191" s="4">
        <f>MAX(0,ROUND(ROUND(K190*(1+Order!$H$3/12),2)-I191-J191,2))</f>
        <v/>
      </c>
      <c r="L191" s="4">
        <f>MIN(Order!$I$4,ROUND(N190*(1+Order!$H$4/12),2))</f>
        <v/>
      </c>
      <c r="M191" s="4">
        <f>MAX(0,MIN(ROUND(N190*(1+Order!$H$4/12),2)-L191,E191-(G191+J191)))</f>
        <v/>
      </c>
      <c r="N191" s="4">
        <f>MAX(0,ROUND(ROUND(N190*(1+Order!$H$4/12),2)-L191-M191,2))</f>
        <v/>
      </c>
      <c r="O191" s="4">
        <f>MIN(Order!$I$5,ROUND(Q190*(1+Order!$H$5/12),2))</f>
        <v/>
      </c>
      <c r="P191" s="4">
        <f>MAX(0,MIN(ROUND(Q190*(1+Order!$H$5/12),2)-O191,E191-(G191+J191+M191)))</f>
        <v/>
      </c>
      <c r="Q191" s="4">
        <f>MAX(0,ROUND(ROUND(Q190*(1+Order!$H$5/12),2)-O191-P191,2))</f>
        <v/>
      </c>
      <c r="R191" s="4">
        <f>MIN(Order!$I$6,ROUND(T190*(1+Order!$H$6/12),2))</f>
        <v/>
      </c>
      <c r="S191" s="4">
        <f>MAX(0,MIN(ROUND(T190*(1+Order!$H$6/12),2)-R191,E191-(G191+J191+M191+P191)))</f>
        <v/>
      </c>
      <c r="T191" s="4">
        <f>MAX(0,ROUND(ROUND(T190*(1+Order!$H$6/12),2)-R191-S191,2))</f>
        <v/>
      </c>
      <c r="U191" s="4">
        <f>MIN(Order!$I$7,ROUND(W190*(1+Order!$H$7/12),2))</f>
        <v/>
      </c>
      <c r="V191" s="4">
        <f>MAX(0,MIN(ROUND(W190*(1+Order!$H$7/12),2)-U191,E191-(G191+J191+M191+P191+S191)))</f>
        <v/>
      </c>
      <c r="W191" s="4">
        <f>MAX(0,ROUND(ROUND(W190*(1+Order!$H$7/12),2)-U191-V191,2))</f>
        <v/>
      </c>
      <c r="X191" s="4">
        <f>MIN(Order!$I$8,ROUND(Z190*(1+Order!$H$8/12),2))</f>
        <v/>
      </c>
      <c r="Y191" s="4">
        <f>MAX(0,MIN(ROUND(Z190*(1+Order!$H$8/12),2)-X191,E191-(G191+J191+M191+P191+S191+V191)))</f>
        <v/>
      </c>
      <c r="Z191" s="4">
        <f>MAX(0,ROUND(ROUND(Z190*(1+Order!$H$8/12),2)-X191-Y191,2))</f>
        <v/>
      </c>
      <c r="AA191" s="4">
        <f>MIN(Order!$I$9,ROUND(AC190*(1+Order!$H$9/12),2))</f>
        <v/>
      </c>
      <c r="AB191" s="4">
        <f>MAX(0,MIN(ROUND(AC190*(1+Order!$H$9/12),2)-AA191,E191-(G191+J191+M191+P191+S191+V191+Y191)))</f>
        <v/>
      </c>
      <c r="AC191" s="4">
        <f>MAX(0,ROUND(ROUND(AC190*(1+Order!$H$9/12),2)-AA191-AB191,2))</f>
        <v/>
      </c>
      <c r="AD191" s="4">
        <f>MIN(Order!$I$10,ROUND(AF190*(1+Order!$H$10/12),2))</f>
        <v/>
      </c>
      <c r="AE191" s="4">
        <f>MAX(0,MIN(ROUND(AF190*(1+Order!$H$10/12),2)-AD191,E191-(G191+J191+M191+P191+S191+V191+Y191+AB191)))</f>
        <v/>
      </c>
      <c r="AF191" s="4">
        <f>MAX(0,ROUND(ROUND(AF190*(1+Order!$H$10/12),2)-AD191-AE191,2))</f>
        <v/>
      </c>
      <c r="AG191" s="4">
        <f>MIN(Order!$I$11,ROUND(AI190*(1+Order!$H$11/12),2))</f>
        <v/>
      </c>
      <c r="AH191" s="4">
        <f>MAX(0,MIN(ROUND(AI190*(1+Order!$H$11/12),2)-AG191,E191-(G191+J191+M191+P191+S191+V191+Y191+AB191+AE191)))</f>
        <v/>
      </c>
      <c r="AI191" s="4">
        <f>MAX(0,ROUND(ROUND(AI190*(1+Order!$H$11/12),2)-AG191-AH191,2))</f>
        <v/>
      </c>
    </row>
    <row r="192">
      <c r="A192" t="n">
        <v>189</v>
      </c>
      <c r="B192" s="16">
        <f>EDATE('Start here'!$B$7,A192-1)</f>
        <v/>
      </c>
      <c r="C192" s="4">
        <f>H192+K192+N192+Q192+T192+W192+Z192+AC192+AF192+AI192</f>
        <v/>
      </c>
      <c r="D192" s="4">
        <f>ROUND(H191*Order!$H$2/12,2)+ROUND(K191*Order!$H$3/12,2)+ROUND(N191*Order!$H$4/12,2)+ROUND(Q191*Order!$H$5/12,2)+ROUND(T191*Order!$H$6/12,2)+ROUND(W191*Order!$H$7/12,2)+ROUND(Z191*Order!$H$8/12,2)+ROUND(AC191*Order!$H$9/12,2)+ROUND(AF191*Order!$H$10/12,2)+ROUND(AI191*Order!$H$11/12,2)</f>
        <v/>
      </c>
      <c r="E192" s="4">
        <f>MAX(0,'Start here'!$B$6-(F192+I192+L192+O192+R192+U192+X192+AA192+AD192+AG192))</f>
        <v/>
      </c>
      <c r="F192" s="4">
        <f>MIN(Order!$I$2,ROUND(H191*(1+Order!$H$2/12),2))</f>
        <v/>
      </c>
      <c r="G192" s="4">
        <f>MAX(0,MIN(ROUND(H191*(1+Order!$H$2/12),2)-F192,E192-(0)))</f>
        <v/>
      </c>
      <c r="H192" s="4">
        <f>MAX(0,ROUND(ROUND(H191*(1+Order!$H$2/12),2)-F192-G192,2))</f>
        <v/>
      </c>
      <c r="I192" s="4">
        <f>MIN(Order!$I$3,ROUND(K191*(1+Order!$H$3/12),2))</f>
        <v/>
      </c>
      <c r="J192" s="4">
        <f>MAX(0,MIN(ROUND(K191*(1+Order!$H$3/12),2)-I192,E192-(G192)))</f>
        <v/>
      </c>
      <c r="K192" s="4">
        <f>MAX(0,ROUND(ROUND(K191*(1+Order!$H$3/12),2)-I192-J192,2))</f>
        <v/>
      </c>
      <c r="L192" s="4">
        <f>MIN(Order!$I$4,ROUND(N191*(1+Order!$H$4/12),2))</f>
        <v/>
      </c>
      <c r="M192" s="4">
        <f>MAX(0,MIN(ROUND(N191*(1+Order!$H$4/12),2)-L192,E192-(G192+J192)))</f>
        <v/>
      </c>
      <c r="N192" s="4">
        <f>MAX(0,ROUND(ROUND(N191*(1+Order!$H$4/12),2)-L192-M192,2))</f>
        <v/>
      </c>
      <c r="O192" s="4">
        <f>MIN(Order!$I$5,ROUND(Q191*(1+Order!$H$5/12),2))</f>
        <v/>
      </c>
      <c r="P192" s="4">
        <f>MAX(0,MIN(ROUND(Q191*(1+Order!$H$5/12),2)-O192,E192-(G192+J192+M192)))</f>
        <v/>
      </c>
      <c r="Q192" s="4">
        <f>MAX(0,ROUND(ROUND(Q191*(1+Order!$H$5/12),2)-O192-P192,2))</f>
        <v/>
      </c>
      <c r="R192" s="4">
        <f>MIN(Order!$I$6,ROUND(T191*(1+Order!$H$6/12),2))</f>
        <v/>
      </c>
      <c r="S192" s="4">
        <f>MAX(0,MIN(ROUND(T191*(1+Order!$H$6/12),2)-R192,E192-(G192+J192+M192+P192)))</f>
        <v/>
      </c>
      <c r="T192" s="4">
        <f>MAX(0,ROUND(ROUND(T191*(1+Order!$H$6/12),2)-R192-S192,2))</f>
        <v/>
      </c>
      <c r="U192" s="4">
        <f>MIN(Order!$I$7,ROUND(W191*(1+Order!$H$7/12),2))</f>
        <v/>
      </c>
      <c r="V192" s="4">
        <f>MAX(0,MIN(ROUND(W191*(1+Order!$H$7/12),2)-U192,E192-(G192+J192+M192+P192+S192)))</f>
        <v/>
      </c>
      <c r="W192" s="4">
        <f>MAX(0,ROUND(ROUND(W191*(1+Order!$H$7/12),2)-U192-V192,2))</f>
        <v/>
      </c>
      <c r="X192" s="4">
        <f>MIN(Order!$I$8,ROUND(Z191*(1+Order!$H$8/12),2))</f>
        <v/>
      </c>
      <c r="Y192" s="4">
        <f>MAX(0,MIN(ROUND(Z191*(1+Order!$H$8/12),2)-X192,E192-(G192+J192+M192+P192+S192+V192)))</f>
        <v/>
      </c>
      <c r="Z192" s="4">
        <f>MAX(0,ROUND(ROUND(Z191*(1+Order!$H$8/12),2)-X192-Y192,2))</f>
        <v/>
      </c>
      <c r="AA192" s="4">
        <f>MIN(Order!$I$9,ROUND(AC191*(1+Order!$H$9/12),2))</f>
        <v/>
      </c>
      <c r="AB192" s="4">
        <f>MAX(0,MIN(ROUND(AC191*(1+Order!$H$9/12),2)-AA192,E192-(G192+J192+M192+P192+S192+V192+Y192)))</f>
        <v/>
      </c>
      <c r="AC192" s="4">
        <f>MAX(0,ROUND(ROUND(AC191*(1+Order!$H$9/12),2)-AA192-AB192,2))</f>
        <v/>
      </c>
      <c r="AD192" s="4">
        <f>MIN(Order!$I$10,ROUND(AF191*(1+Order!$H$10/12),2))</f>
        <v/>
      </c>
      <c r="AE192" s="4">
        <f>MAX(0,MIN(ROUND(AF191*(1+Order!$H$10/12),2)-AD192,E192-(G192+J192+M192+P192+S192+V192+Y192+AB192)))</f>
        <v/>
      </c>
      <c r="AF192" s="4">
        <f>MAX(0,ROUND(ROUND(AF191*(1+Order!$H$10/12),2)-AD192-AE192,2))</f>
        <v/>
      </c>
      <c r="AG192" s="4">
        <f>MIN(Order!$I$11,ROUND(AI191*(1+Order!$H$11/12),2))</f>
        <v/>
      </c>
      <c r="AH192" s="4">
        <f>MAX(0,MIN(ROUND(AI191*(1+Order!$H$11/12),2)-AG192,E192-(G192+J192+M192+P192+S192+V192+Y192+AB192+AE192)))</f>
        <v/>
      </c>
      <c r="AI192" s="4">
        <f>MAX(0,ROUND(ROUND(AI191*(1+Order!$H$11/12),2)-AG192-AH192,2))</f>
        <v/>
      </c>
    </row>
    <row r="193">
      <c r="A193" t="n">
        <v>190</v>
      </c>
      <c r="B193" s="16">
        <f>EDATE('Start here'!$B$7,A193-1)</f>
        <v/>
      </c>
      <c r="C193" s="4">
        <f>H193+K193+N193+Q193+T193+W193+Z193+AC193+AF193+AI193</f>
        <v/>
      </c>
      <c r="D193" s="4">
        <f>ROUND(H192*Order!$H$2/12,2)+ROUND(K192*Order!$H$3/12,2)+ROUND(N192*Order!$H$4/12,2)+ROUND(Q192*Order!$H$5/12,2)+ROUND(T192*Order!$H$6/12,2)+ROUND(W192*Order!$H$7/12,2)+ROUND(Z192*Order!$H$8/12,2)+ROUND(AC192*Order!$H$9/12,2)+ROUND(AF192*Order!$H$10/12,2)+ROUND(AI192*Order!$H$11/12,2)</f>
        <v/>
      </c>
      <c r="E193" s="4">
        <f>MAX(0,'Start here'!$B$6-(F193+I193+L193+O193+R193+U193+X193+AA193+AD193+AG193))</f>
        <v/>
      </c>
      <c r="F193" s="4">
        <f>MIN(Order!$I$2,ROUND(H192*(1+Order!$H$2/12),2))</f>
        <v/>
      </c>
      <c r="G193" s="4">
        <f>MAX(0,MIN(ROUND(H192*(1+Order!$H$2/12),2)-F193,E193-(0)))</f>
        <v/>
      </c>
      <c r="H193" s="4">
        <f>MAX(0,ROUND(ROUND(H192*(1+Order!$H$2/12),2)-F193-G193,2))</f>
        <v/>
      </c>
      <c r="I193" s="4">
        <f>MIN(Order!$I$3,ROUND(K192*(1+Order!$H$3/12),2))</f>
        <v/>
      </c>
      <c r="J193" s="4">
        <f>MAX(0,MIN(ROUND(K192*(1+Order!$H$3/12),2)-I193,E193-(G193)))</f>
        <v/>
      </c>
      <c r="K193" s="4">
        <f>MAX(0,ROUND(ROUND(K192*(1+Order!$H$3/12),2)-I193-J193,2))</f>
        <v/>
      </c>
      <c r="L193" s="4">
        <f>MIN(Order!$I$4,ROUND(N192*(1+Order!$H$4/12),2))</f>
        <v/>
      </c>
      <c r="M193" s="4">
        <f>MAX(0,MIN(ROUND(N192*(1+Order!$H$4/12),2)-L193,E193-(G193+J193)))</f>
        <v/>
      </c>
      <c r="N193" s="4">
        <f>MAX(0,ROUND(ROUND(N192*(1+Order!$H$4/12),2)-L193-M193,2))</f>
        <v/>
      </c>
      <c r="O193" s="4">
        <f>MIN(Order!$I$5,ROUND(Q192*(1+Order!$H$5/12),2))</f>
        <v/>
      </c>
      <c r="P193" s="4">
        <f>MAX(0,MIN(ROUND(Q192*(1+Order!$H$5/12),2)-O193,E193-(G193+J193+M193)))</f>
        <v/>
      </c>
      <c r="Q193" s="4">
        <f>MAX(0,ROUND(ROUND(Q192*(1+Order!$H$5/12),2)-O193-P193,2))</f>
        <v/>
      </c>
      <c r="R193" s="4">
        <f>MIN(Order!$I$6,ROUND(T192*(1+Order!$H$6/12),2))</f>
        <v/>
      </c>
      <c r="S193" s="4">
        <f>MAX(0,MIN(ROUND(T192*(1+Order!$H$6/12),2)-R193,E193-(G193+J193+M193+P193)))</f>
        <v/>
      </c>
      <c r="T193" s="4">
        <f>MAX(0,ROUND(ROUND(T192*(1+Order!$H$6/12),2)-R193-S193,2))</f>
        <v/>
      </c>
      <c r="U193" s="4">
        <f>MIN(Order!$I$7,ROUND(W192*(1+Order!$H$7/12),2))</f>
        <v/>
      </c>
      <c r="V193" s="4">
        <f>MAX(0,MIN(ROUND(W192*(1+Order!$H$7/12),2)-U193,E193-(G193+J193+M193+P193+S193)))</f>
        <v/>
      </c>
      <c r="W193" s="4">
        <f>MAX(0,ROUND(ROUND(W192*(1+Order!$H$7/12),2)-U193-V193,2))</f>
        <v/>
      </c>
      <c r="X193" s="4">
        <f>MIN(Order!$I$8,ROUND(Z192*(1+Order!$H$8/12),2))</f>
        <v/>
      </c>
      <c r="Y193" s="4">
        <f>MAX(0,MIN(ROUND(Z192*(1+Order!$H$8/12),2)-X193,E193-(G193+J193+M193+P193+S193+V193)))</f>
        <v/>
      </c>
      <c r="Z193" s="4">
        <f>MAX(0,ROUND(ROUND(Z192*(1+Order!$H$8/12),2)-X193-Y193,2))</f>
        <v/>
      </c>
      <c r="AA193" s="4">
        <f>MIN(Order!$I$9,ROUND(AC192*(1+Order!$H$9/12),2))</f>
        <v/>
      </c>
      <c r="AB193" s="4">
        <f>MAX(0,MIN(ROUND(AC192*(1+Order!$H$9/12),2)-AA193,E193-(G193+J193+M193+P193+S193+V193+Y193)))</f>
        <v/>
      </c>
      <c r="AC193" s="4">
        <f>MAX(0,ROUND(ROUND(AC192*(1+Order!$H$9/12),2)-AA193-AB193,2))</f>
        <v/>
      </c>
      <c r="AD193" s="4">
        <f>MIN(Order!$I$10,ROUND(AF192*(1+Order!$H$10/12),2))</f>
        <v/>
      </c>
      <c r="AE193" s="4">
        <f>MAX(0,MIN(ROUND(AF192*(1+Order!$H$10/12),2)-AD193,E193-(G193+J193+M193+P193+S193+V193+Y193+AB193)))</f>
        <v/>
      </c>
      <c r="AF193" s="4">
        <f>MAX(0,ROUND(ROUND(AF192*(1+Order!$H$10/12),2)-AD193-AE193,2))</f>
        <v/>
      </c>
      <c r="AG193" s="4">
        <f>MIN(Order!$I$11,ROUND(AI192*(1+Order!$H$11/12),2))</f>
        <v/>
      </c>
      <c r="AH193" s="4">
        <f>MAX(0,MIN(ROUND(AI192*(1+Order!$H$11/12),2)-AG193,E193-(G193+J193+M193+P193+S193+V193+Y193+AB193+AE193)))</f>
        <v/>
      </c>
      <c r="AI193" s="4">
        <f>MAX(0,ROUND(ROUND(AI192*(1+Order!$H$11/12),2)-AG193-AH193,2))</f>
        <v/>
      </c>
    </row>
    <row r="194">
      <c r="A194" t="n">
        <v>191</v>
      </c>
      <c r="B194" s="16">
        <f>EDATE('Start here'!$B$7,A194-1)</f>
        <v/>
      </c>
      <c r="C194" s="4">
        <f>H194+K194+N194+Q194+T194+W194+Z194+AC194+AF194+AI194</f>
        <v/>
      </c>
      <c r="D194" s="4">
        <f>ROUND(H193*Order!$H$2/12,2)+ROUND(K193*Order!$H$3/12,2)+ROUND(N193*Order!$H$4/12,2)+ROUND(Q193*Order!$H$5/12,2)+ROUND(T193*Order!$H$6/12,2)+ROUND(W193*Order!$H$7/12,2)+ROUND(Z193*Order!$H$8/12,2)+ROUND(AC193*Order!$H$9/12,2)+ROUND(AF193*Order!$H$10/12,2)+ROUND(AI193*Order!$H$11/12,2)</f>
        <v/>
      </c>
      <c r="E194" s="4">
        <f>MAX(0,'Start here'!$B$6-(F194+I194+L194+O194+R194+U194+X194+AA194+AD194+AG194))</f>
        <v/>
      </c>
      <c r="F194" s="4">
        <f>MIN(Order!$I$2,ROUND(H193*(1+Order!$H$2/12),2))</f>
        <v/>
      </c>
      <c r="G194" s="4">
        <f>MAX(0,MIN(ROUND(H193*(1+Order!$H$2/12),2)-F194,E194-(0)))</f>
        <v/>
      </c>
      <c r="H194" s="4">
        <f>MAX(0,ROUND(ROUND(H193*(1+Order!$H$2/12),2)-F194-G194,2))</f>
        <v/>
      </c>
      <c r="I194" s="4">
        <f>MIN(Order!$I$3,ROUND(K193*(1+Order!$H$3/12),2))</f>
        <v/>
      </c>
      <c r="J194" s="4">
        <f>MAX(0,MIN(ROUND(K193*(1+Order!$H$3/12),2)-I194,E194-(G194)))</f>
        <v/>
      </c>
      <c r="K194" s="4">
        <f>MAX(0,ROUND(ROUND(K193*(1+Order!$H$3/12),2)-I194-J194,2))</f>
        <v/>
      </c>
      <c r="L194" s="4">
        <f>MIN(Order!$I$4,ROUND(N193*(1+Order!$H$4/12),2))</f>
        <v/>
      </c>
      <c r="M194" s="4">
        <f>MAX(0,MIN(ROUND(N193*(1+Order!$H$4/12),2)-L194,E194-(G194+J194)))</f>
        <v/>
      </c>
      <c r="N194" s="4">
        <f>MAX(0,ROUND(ROUND(N193*(1+Order!$H$4/12),2)-L194-M194,2))</f>
        <v/>
      </c>
      <c r="O194" s="4">
        <f>MIN(Order!$I$5,ROUND(Q193*(1+Order!$H$5/12),2))</f>
        <v/>
      </c>
      <c r="P194" s="4">
        <f>MAX(0,MIN(ROUND(Q193*(1+Order!$H$5/12),2)-O194,E194-(G194+J194+M194)))</f>
        <v/>
      </c>
      <c r="Q194" s="4">
        <f>MAX(0,ROUND(ROUND(Q193*(1+Order!$H$5/12),2)-O194-P194,2))</f>
        <v/>
      </c>
      <c r="R194" s="4">
        <f>MIN(Order!$I$6,ROUND(T193*(1+Order!$H$6/12),2))</f>
        <v/>
      </c>
      <c r="S194" s="4">
        <f>MAX(0,MIN(ROUND(T193*(1+Order!$H$6/12),2)-R194,E194-(G194+J194+M194+P194)))</f>
        <v/>
      </c>
      <c r="T194" s="4">
        <f>MAX(0,ROUND(ROUND(T193*(1+Order!$H$6/12),2)-R194-S194,2))</f>
        <v/>
      </c>
      <c r="U194" s="4">
        <f>MIN(Order!$I$7,ROUND(W193*(1+Order!$H$7/12),2))</f>
        <v/>
      </c>
      <c r="V194" s="4">
        <f>MAX(0,MIN(ROUND(W193*(1+Order!$H$7/12),2)-U194,E194-(G194+J194+M194+P194+S194)))</f>
        <v/>
      </c>
      <c r="W194" s="4">
        <f>MAX(0,ROUND(ROUND(W193*(1+Order!$H$7/12),2)-U194-V194,2))</f>
        <v/>
      </c>
      <c r="X194" s="4">
        <f>MIN(Order!$I$8,ROUND(Z193*(1+Order!$H$8/12),2))</f>
        <v/>
      </c>
      <c r="Y194" s="4">
        <f>MAX(0,MIN(ROUND(Z193*(1+Order!$H$8/12),2)-X194,E194-(G194+J194+M194+P194+S194+V194)))</f>
        <v/>
      </c>
      <c r="Z194" s="4">
        <f>MAX(0,ROUND(ROUND(Z193*(1+Order!$H$8/12),2)-X194-Y194,2))</f>
        <v/>
      </c>
      <c r="AA194" s="4">
        <f>MIN(Order!$I$9,ROUND(AC193*(1+Order!$H$9/12),2))</f>
        <v/>
      </c>
      <c r="AB194" s="4">
        <f>MAX(0,MIN(ROUND(AC193*(1+Order!$H$9/12),2)-AA194,E194-(G194+J194+M194+P194+S194+V194+Y194)))</f>
        <v/>
      </c>
      <c r="AC194" s="4">
        <f>MAX(0,ROUND(ROUND(AC193*(1+Order!$H$9/12),2)-AA194-AB194,2))</f>
        <v/>
      </c>
      <c r="AD194" s="4">
        <f>MIN(Order!$I$10,ROUND(AF193*(1+Order!$H$10/12),2))</f>
        <v/>
      </c>
      <c r="AE194" s="4">
        <f>MAX(0,MIN(ROUND(AF193*(1+Order!$H$10/12),2)-AD194,E194-(G194+J194+M194+P194+S194+V194+Y194+AB194)))</f>
        <v/>
      </c>
      <c r="AF194" s="4">
        <f>MAX(0,ROUND(ROUND(AF193*(1+Order!$H$10/12),2)-AD194-AE194,2))</f>
        <v/>
      </c>
      <c r="AG194" s="4">
        <f>MIN(Order!$I$11,ROUND(AI193*(1+Order!$H$11/12),2))</f>
        <v/>
      </c>
      <c r="AH194" s="4">
        <f>MAX(0,MIN(ROUND(AI193*(1+Order!$H$11/12),2)-AG194,E194-(G194+J194+M194+P194+S194+V194+Y194+AB194+AE194)))</f>
        <v/>
      </c>
      <c r="AI194" s="4">
        <f>MAX(0,ROUND(ROUND(AI193*(1+Order!$H$11/12),2)-AG194-AH194,2))</f>
        <v/>
      </c>
    </row>
    <row r="195">
      <c r="A195" t="n">
        <v>192</v>
      </c>
      <c r="B195" s="16">
        <f>EDATE('Start here'!$B$7,A195-1)</f>
        <v/>
      </c>
      <c r="C195" s="4">
        <f>H195+K195+N195+Q195+T195+W195+Z195+AC195+AF195+AI195</f>
        <v/>
      </c>
      <c r="D195" s="4">
        <f>ROUND(H194*Order!$H$2/12,2)+ROUND(K194*Order!$H$3/12,2)+ROUND(N194*Order!$H$4/12,2)+ROUND(Q194*Order!$H$5/12,2)+ROUND(T194*Order!$H$6/12,2)+ROUND(W194*Order!$H$7/12,2)+ROUND(Z194*Order!$H$8/12,2)+ROUND(AC194*Order!$H$9/12,2)+ROUND(AF194*Order!$H$10/12,2)+ROUND(AI194*Order!$H$11/12,2)</f>
        <v/>
      </c>
      <c r="E195" s="4">
        <f>MAX(0,'Start here'!$B$6-(F195+I195+L195+O195+R195+U195+X195+AA195+AD195+AG195))</f>
        <v/>
      </c>
      <c r="F195" s="4">
        <f>MIN(Order!$I$2,ROUND(H194*(1+Order!$H$2/12),2))</f>
        <v/>
      </c>
      <c r="G195" s="4">
        <f>MAX(0,MIN(ROUND(H194*(1+Order!$H$2/12),2)-F195,E195-(0)))</f>
        <v/>
      </c>
      <c r="H195" s="4">
        <f>MAX(0,ROUND(ROUND(H194*(1+Order!$H$2/12),2)-F195-G195,2))</f>
        <v/>
      </c>
      <c r="I195" s="4">
        <f>MIN(Order!$I$3,ROUND(K194*(1+Order!$H$3/12),2))</f>
        <v/>
      </c>
      <c r="J195" s="4">
        <f>MAX(0,MIN(ROUND(K194*(1+Order!$H$3/12),2)-I195,E195-(G195)))</f>
        <v/>
      </c>
      <c r="K195" s="4">
        <f>MAX(0,ROUND(ROUND(K194*(1+Order!$H$3/12),2)-I195-J195,2))</f>
        <v/>
      </c>
      <c r="L195" s="4">
        <f>MIN(Order!$I$4,ROUND(N194*(1+Order!$H$4/12),2))</f>
        <v/>
      </c>
      <c r="M195" s="4">
        <f>MAX(0,MIN(ROUND(N194*(1+Order!$H$4/12),2)-L195,E195-(G195+J195)))</f>
        <v/>
      </c>
      <c r="N195" s="4">
        <f>MAX(0,ROUND(ROUND(N194*(1+Order!$H$4/12),2)-L195-M195,2))</f>
        <v/>
      </c>
      <c r="O195" s="4">
        <f>MIN(Order!$I$5,ROUND(Q194*(1+Order!$H$5/12),2))</f>
        <v/>
      </c>
      <c r="P195" s="4">
        <f>MAX(0,MIN(ROUND(Q194*(1+Order!$H$5/12),2)-O195,E195-(G195+J195+M195)))</f>
        <v/>
      </c>
      <c r="Q195" s="4">
        <f>MAX(0,ROUND(ROUND(Q194*(1+Order!$H$5/12),2)-O195-P195,2))</f>
        <v/>
      </c>
      <c r="R195" s="4">
        <f>MIN(Order!$I$6,ROUND(T194*(1+Order!$H$6/12),2))</f>
        <v/>
      </c>
      <c r="S195" s="4">
        <f>MAX(0,MIN(ROUND(T194*(1+Order!$H$6/12),2)-R195,E195-(G195+J195+M195+P195)))</f>
        <v/>
      </c>
      <c r="T195" s="4">
        <f>MAX(0,ROUND(ROUND(T194*(1+Order!$H$6/12),2)-R195-S195,2))</f>
        <v/>
      </c>
      <c r="U195" s="4">
        <f>MIN(Order!$I$7,ROUND(W194*(1+Order!$H$7/12),2))</f>
        <v/>
      </c>
      <c r="V195" s="4">
        <f>MAX(0,MIN(ROUND(W194*(1+Order!$H$7/12),2)-U195,E195-(G195+J195+M195+P195+S195)))</f>
        <v/>
      </c>
      <c r="W195" s="4">
        <f>MAX(0,ROUND(ROUND(W194*(1+Order!$H$7/12),2)-U195-V195,2))</f>
        <v/>
      </c>
      <c r="X195" s="4">
        <f>MIN(Order!$I$8,ROUND(Z194*(1+Order!$H$8/12),2))</f>
        <v/>
      </c>
      <c r="Y195" s="4">
        <f>MAX(0,MIN(ROUND(Z194*(1+Order!$H$8/12),2)-X195,E195-(G195+J195+M195+P195+S195+V195)))</f>
        <v/>
      </c>
      <c r="Z195" s="4">
        <f>MAX(0,ROUND(ROUND(Z194*(1+Order!$H$8/12),2)-X195-Y195,2))</f>
        <v/>
      </c>
      <c r="AA195" s="4">
        <f>MIN(Order!$I$9,ROUND(AC194*(1+Order!$H$9/12),2))</f>
        <v/>
      </c>
      <c r="AB195" s="4">
        <f>MAX(0,MIN(ROUND(AC194*(1+Order!$H$9/12),2)-AA195,E195-(G195+J195+M195+P195+S195+V195+Y195)))</f>
        <v/>
      </c>
      <c r="AC195" s="4">
        <f>MAX(0,ROUND(ROUND(AC194*(1+Order!$H$9/12),2)-AA195-AB195,2))</f>
        <v/>
      </c>
      <c r="AD195" s="4">
        <f>MIN(Order!$I$10,ROUND(AF194*(1+Order!$H$10/12),2))</f>
        <v/>
      </c>
      <c r="AE195" s="4">
        <f>MAX(0,MIN(ROUND(AF194*(1+Order!$H$10/12),2)-AD195,E195-(G195+J195+M195+P195+S195+V195+Y195+AB195)))</f>
        <v/>
      </c>
      <c r="AF195" s="4">
        <f>MAX(0,ROUND(ROUND(AF194*(1+Order!$H$10/12),2)-AD195-AE195,2))</f>
        <v/>
      </c>
      <c r="AG195" s="4">
        <f>MIN(Order!$I$11,ROUND(AI194*(1+Order!$H$11/12),2))</f>
        <v/>
      </c>
      <c r="AH195" s="4">
        <f>MAX(0,MIN(ROUND(AI194*(1+Order!$H$11/12),2)-AG195,E195-(G195+J195+M195+P195+S195+V195+Y195+AB195+AE195)))</f>
        <v/>
      </c>
      <c r="AI195" s="4">
        <f>MAX(0,ROUND(ROUND(AI194*(1+Order!$H$11/12),2)-AG195-AH195,2))</f>
        <v/>
      </c>
    </row>
    <row r="196">
      <c r="A196" t="n">
        <v>193</v>
      </c>
      <c r="B196" s="16">
        <f>EDATE('Start here'!$B$7,A196-1)</f>
        <v/>
      </c>
      <c r="C196" s="4">
        <f>H196+K196+N196+Q196+T196+W196+Z196+AC196+AF196+AI196</f>
        <v/>
      </c>
      <c r="D196" s="4">
        <f>ROUND(H195*Order!$H$2/12,2)+ROUND(K195*Order!$H$3/12,2)+ROUND(N195*Order!$H$4/12,2)+ROUND(Q195*Order!$H$5/12,2)+ROUND(T195*Order!$H$6/12,2)+ROUND(W195*Order!$H$7/12,2)+ROUND(Z195*Order!$H$8/12,2)+ROUND(AC195*Order!$H$9/12,2)+ROUND(AF195*Order!$H$10/12,2)+ROUND(AI195*Order!$H$11/12,2)</f>
        <v/>
      </c>
      <c r="E196" s="4">
        <f>MAX(0,'Start here'!$B$6-(F196+I196+L196+O196+R196+U196+X196+AA196+AD196+AG196))</f>
        <v/>
      </c>
      <c r="F196" s="4">
        <f>MIN(Order!$I$2,ROUND(H195*(1+Order!$H$2/12),2))</f>
        <v/>
      </c>
      <c r="G196" s="4">
        <f>MAX(0,MIN(ROUND(H195*(1+Order!$H$2/12),2)-F196,E196-(0)))</f>
        <v/>
      </c>
      <c r="H196" s="4">
        <f>MAX(0,ROUND(ROUND(H195*(1+Order!$H$2/12),2)-F196-G196,2))</f>
        <v/>
      </c>
      <c r="I196" s="4">
        <f>MIN(Order!$I$3,ROUND(K195*(1+Order!$H$3/12),2))</f>
        <v/>
      </c>
      <c r="J196" s="4">
        <f>MAX(0,MIN(ROUND(K195*(1+Order!$H$3/12),2)-I196,E196-(G196)))</f>
        <v/>
      </c>
      <c r="K196" s="4">
        <f>MAX(0,ROUND(ROUND(K195*(1+Order!$H$3/12),2)-I196-J196,2))</f>
        <v/>
      </c>
      <c r="L196" s="4">
        <f>MIN(Order!$I$4,ROUND(N195*(1+Order!$H$4/12),2))</f>
        <v/>
      </c>
      <c r="M196" s="4">
        <f>MAX(0,MIN(ROUND(N195*(1+Order!$H$4/12),2)-L196,E196-(G196+J196)))</f>
        <v/>
      </c>
      <c r="N196" s="4">
        <f>MAX(0,ROUND(ROUND(N195*(1+Order!$H$4/12),2)-L196-M196,2))</f>
        <v/>
      </c>
      <c r="O196" s="4">
        <f>MIN(Order!$I$5,ROUND(Q195*(1+Order!$H$5/12),2))</f>
        <v/>
      </c>
      <c r="P196" s="4">
        <f>MAX(0,MIN(ROUND(Q195*(1+Order!$H$5/12),2)-O196,E196-(G196+J196+M196)))</f>
        <v/>
      </c>
      <c r="Q196" s="4">
        <f>MAX(0,ROUND(ROUND(Q195*(1+Order!$H$5/12),2)-O196-P196,2))</f>
        <v/>
      </c>
      <c r="R196" s="4">
        <f>MIN(Order!$I$6,ROUND(T195*(1+Order!$H$6/12),2))</f>
        <v/>
      </c>
      <c r="S196" s="4">
        <f>MAX(0,MIN(ROUND(T195*(1+Order!$H$6/12),2)-R196,E196-(G196+J196+M196+P196)))</f>
        <v/>
      </c>
      <c r="T196" s="4">
        <f>MAX(0,ROUND(ROUND(T195*(1+Order!$H$6/12),2)-R196-S196,2))</f>
        <v/>
      </c>
      <c r="U196" s="4">
        <f>MIN(Order!$I$7,ROUND(W195*(1+Order!$H$7/12),2))</f>
        <v/>
      </c>
      <c r="V196" s="4">
        <f>MAX(0,MIN(ROUND(W195*(1+Order!$H$7/12),2)-U196,E196-(G196+J196+M196+P196+S196)))</f>
        <v/>
      </c>
      <c r="W196" s="4">
        <f>MAX(0,ROUND(ROUND(W195*(1+Order!$H$7/12),2)-U196-V196,2))</f>
        <v/>
      </c>
      <c r="X196" s="4">
        <f>MIN(Order!$I$8,ROUND(Z195*(1+Order!$H$8/12),2))</f>
        <v/>
      </c>
      <c r="Y196" s="4">
        <f>MAX(0,MIN(ROUND(Z195*(1+Order!$H$8/12),2)-X196,E196-(G196+J196+M196+P196+S196+V196)))</f>
        <v/>
      </c>
      <c r="Z196" s="4">
        <f>MAX(0,ROUND(ROUND(Z195*(1+Order!$H$8/12),2)-X196-Y196,2))</f>
        <v/>
      </c>
      <c r="AA196" s="4">
        <f>MIN(Order!$I$9,ROUND(AC195*(1+Order!$H$9/12),2))</f>
        <v/>
      </c>
      <c r="AB196" s="4">
        <f>MAX(0,MIN(ROUND(AC195*(1+Order!$H$9/12),2)-AA196,E196-(G196+J196+M196+P196+S196+V196+Y196)))</f>
        <v/>
      </c>
      <c r="AC196" s="4">
        <f>MAX(0,ROUND(ROUND(AC195*(1+Order!$H$9/12),2)-AA196-AB196,2))</f>
        <v/>
      </c>
      <c r="AD196" s="4">
        <f>MIN(Order!$I$10,ROUND(AF195*(1+Order!$H$10/12),2))</f>
        <v/>
      </c>
      <c r="AE196" s="4">
        <f>MAX(0,MIN(ROUND(AF195*(1+Order!$H$10/12),2)-AD196,E196-(G196+J196+M196+P196+S196+V196+Y196+AB196)))</f>
        <v/>
      </c>
      <c r="AF196" s="4">
        <f>MAX(0,ROUND(ROUND(AF195*(1+Order!$H$10/12),2)-AD196-AE196,2))</f>
        <v/>
      </c>
      <c r="AG196" s="4">
        <f>MIN(Order!$I$11,ROUND(AI195*(1+Order!$H$11/12),2))</f>
        <v/>
      </c>
      <c r="AH196" s="4">
        <f>MAX(0,MIN(ROUND(AI195*(1+Order!$H$11/12),2)-AG196,E196-(G196+J196+M196+P196+S196+V196+Y196+AB196+AE196)))</f>
        <v/>
      </c>
      <c r="AI196" s="4">
        <f>MAX(0,ROUND(ROUND(AI195*(1+Order!$H$11/12),2)-AG196-AH196,2))</f>
        <v/>
      </c>
    </row>
    <row r="197">
      <c r="A197" t="n">
        <v>194</v>
      </c>
      <c r="B197" s="16">
        <f>EDATE('Start here'!$B$7,A197-1)</f>
        <v/>
      </c>
      <c r="C197" s="4">
        <f>H197+K197+N197+Q197+T197+W197+Z197+AC197+AF197+AI197</f>
        <v/>
      </c>
      <c r="D197" s="4">
        <f>ROUND(H196*Order!$H$2/12,2)+ROUND(K196*Order!$H$3/12,2)+ROUND(N196*Order!$H$4/12,2)+ROUND(Q196*Order!$H$5/12,2)+ROUND(T196*Order!$H$6/12,2)+ROUND(W196*Order!$H$7/12,2)+ROUND(Z196*Order!$H$8/12,2)+ROUND(AC196*Order!$H$9/12,2)+ROUND(AF196*Order!$H$10/12,2)+ROUND(AI196*Order!$H$11/12,2)</f>
        <v/>
      </c>
      <c r="E197" s="4">
        <f>MAX(0,'Start here'!$B$6-(F197+I197+L197+O197+R197+U197+X197+AA197+AD197+AG197))</f>
        <v/>
      </c>
      <c r="F197" s="4">
        <f>MIN(Order!$I$2,ROUND(H196*(1+Order!$H$2/12),2))</f>
        <v/>
      </c>
      <c r="G197" s="4">
        <f>MAX(0,MIN(ROUND(H196*(1+Order!$H$2/12),2)-F197,E197-(0)))</f>
        <v/>
      </c>
      <c r="H197" s="4">
        <f>MAX(0,ROUND(ROUND(H196*(1+Order!$H$2/12),2)-F197-G197,2))</f>
        <v/>
      </c>
      <c r="I197" s="4">
        <f>MIN(Order!$I$3,ROUND(K196*(1+Order!$H$3/12),2))</f>
        <v/>
      </c>
      <c r="J197" s="4">
        <f>MAX(0,MIN(ROUND(K196*(1+Order!$H$3/12),2)-I197,E197-(G197)))</f>
        <v/>
      </c>
      <c r="K197" s="4">
        <f>MAX(0,ROUND(ROUND(K196*(1+Order!$H$3/12),2)-I197-J197,2))</f>
        <v/>
      </c>
      <c r="L197" s="4">
        <f>MIN(Order!$I$4,ROUND(N196*(1+Order!$H$4/12),2))</f>
        <v/>
      </c>
      <c r="M197" s="4">
        <f>MAX(0,MIN(ROUND(N196*(1+Order!$H$4/12),2)-L197,E197-(G197+J197)))</f>
        <v/>
      </c>
      <c r="N197" s="4">
        <f>MAX(0,ROUND(ROUND(N196*(1+Order!$H$4/12),2)-L197-M197,2))</f>
        <v/>
      </c>
      <c r="O197" s="4">
        <f>MIN(Order!$I$5,ROUND(Q196*(1+Order!$H$5/12),2))</f>
        <v/>
      </c>
      <c r="P197" s="4">
        <f>MAX(0,MIN(ROUND(Q196*(1+Order!$H$5/12),2)-O197,E197-(G197+J197+M197)))</f>
        <v/>
      </c>
      <c r="Q197" s="4">
        <f>MAX(0,ROUND(ROUND(Q196*(1+Order!$H$5/12),2)-O197-P197,2))</f>
        <v/>
      </c>
      <c r="R197" s="4">
        <f>MIN(Order!$I$6,ROUND(T196*(1+Order!$H$6/12),2))</f>
        <v/>
      </c>
      <c r="S197" s="4">
        <f>MAX(0,MIN(ROUND(T196*(1+Order!$H$6/12),2)-R197,E197-(G197+J197+M197+P197)))</f>
        <v/>
      </c>
      <c r="T197" s="4">
        <f>MAX(0,ROUND(ROUND(T196*(1+Order!$H$6/12),2)-R197-S197,2))</f>
        <v/>
      </c>
      <c r="U197" s="4">
        <f>MIN(Order!$I$7,ROUND(W196*(1+Order!$H$7/12),2))</f>
        <v/>
      </c>
      <c r="V197" s="4">
        <f>MAX(0,MIN(ROUND(W196*(1+Order!$H$7/12),2)-U197,E197-(G197+J197+M197+P197+S197)))</f>
        <v/>
      </c>
      <c r="W197" s="4">
        <f>MAX(0,ROUND(ROUND(W196*(1+Order!$H$7/12),2)-U197-V197,2))</f>
        <v/>
      </c>
      <c r="X197" s="4">
        <f>MIN(Order!$I$8,ROUND(Z196*(1+Order!$H$8/12),2))</f>
        <v/>
      </c>
      <c r="Y197" s="4">
        <f>MAX(0,MIN(ROUND(Z196*(1+Order!$H$8/12),2)-X197,E197-(G197+J197+M197+P197+S197+V197)))</f>
        <v/>
      </c>
      <c r="Z197" s="4">
        <f>MAX(0,ROUND(ROUND(Z196*(1+Order!$H$8/12),2)-X197-Y197,2))</f>
        <v/>
      </c>
      <c r="AA197" s="4">
        <f>MIN(Order!$I$9,ROUND(AC196*(1+Order!$H$9/12),2))</f>
        <v/>
      </c>
      <c r="AB197" s="4">
        <f>MAX(0,MIN(ROUND(AC196*(1+Order!$H$9/12),2)-AA197,E197-(G197+J197+M197+P197+S197+V197+Y197)))</f>
        <v/>
      </c>
      <c r="AC197" s="4">
        <f>MAX(0,ROUND(ROUND(AC196*(1+Order!$H$9/12),2)-AA197-AB197,2))</f>
        <v/>
      </c>
      <c r="AD197" s="4">
        <f>MIN(Order!$I$10,ROUND(AF196*(1+Order!$H$10/12),2))</f>
        <v/>
      </c>
      <c r="AE197" s="4">
        <f>MAX(0,MIN(ROUND(AF196*(1+Order!$H$10/12),2)-AD197,E197-(G197+J197+M197+P197+S197+V197+Y197+AB197)))</f>
        <v/>
      </c>
      <c r="AF197" s="4">
        <f>MAX(0,ROUND(ROUND(AF196*(1+Order!$H$10/12),2)-AD197-AE197,2))</f>
        <v/>
      </c>
      <c r="AG197" s="4">
        <f>MIN(Order!$I$11,ROUND(AI196*(1+Order!$H$11/12),2))</f>
        <v/>
      </c>
      <c r="AH197" s="4">
        <f>MAX(0,MIN(ROUND(AI196*(1+Order!$H$11/12),2)-AG197,E197-(G197+J197+M197+P197+S197+V197+Y197+AB197+AE197)))</f>
        <v/>
      </c>
      <c r="AI197" s="4">
        <f>MAX(0,ROUND(ROUND(AI196*(1+Order!$H$11/12),2)-AG197-AH197,2))</f>
        <v/>
      </c>
    </row>
    <row r="198">
      <c r="A198" t="n">
        <v>195</v>
      </c>
      <c r="B198" s="16">
        <f>EDATE('Start here'!$B$7,A198-1)</f>
        <v/>
      </c>
      <c r="C198" s="4">
        <f>H198+K198+N198+Q198+T198+W198+Z198+AC198+AF198+AI198</f>
        <v/>
      </c>
      <c r="D198" s="4">
        <f>ROUND(H197*Order!$H$2/12,2)+ROUND(K197*Order!$H$3/12,2)+ROUND(N197*Order!$H$4/12,2)+ROUND(Q197*Order!$H$5/12,2)+ROUND(T197*Order!$H$6/12,2)+ROUND(W197*Order!$H$7/12,2)+ROUND(Z197*Order!$H$8/12,2)+ROUND(AC197*Order!$H$9/12,2)+ROUND(AF197*Order!$H$10/12,2)+ROUND(AI197*Order!$H$11/12,2)</f>
        <v/>
      </c>
      <c r="E198" s="4">
        <f>MAX(0,'Start here'!$B$6-(F198+I198+L198+O198+R198+U198+X198+AA198+AD198+AG198))</f>
        <v/>
      </c>
      <c r="F198" s="4">
        <f>MIN(Order!$I$2,ROUND(H197*(1+Order!$H$2/12),2))</f>
        <v/>
      </c>
      <c r="G198" s="4">
        <f>MAX(0,MIN(ROUND(H197*(1+Order!$H$2/12),2)-F198,E198-(0)))</f>
        <v/>
      </c>
      <c r="H198" s="4">
        <f>MAX(0,ROUND(ROUND(H197*(1+Order!$H$2/12),2)-F198-G198,2))</f>
        <v/>
      </c>
      <c r="I198" s="4">
        <f>MIN(Order!$I$3,ROUND(K197*(1+Order!$H$3/12),2))</f>
        <v/>
      </c>
      <c r="J198" s="4">
        <f>MAX(0,MIN(ROUND(K197*(1+Order!$H$3/12),2)-I198,E198-(G198)))</f>
        <v/>
      </c>
      <c r="K198" s="4">
        <f>MAX(0,ROUND(ROUND(K197*(1+Order!$H$3/12),2)-I198-J198,2))</f>
        <v/>
      </c>
      <c r="L198" s="4">
        <f>MIN(Order!$I$4,ROUND(N197*(1+Order!$H$4/12),2))</f>
        <v/>
      </c>
      <c r="M198" s="4">
        <f>MAX(0,MIN(ROUND(N197*(1+Order!$H$4/12),2)-L198,E198-(G198+J198)))</f>
        <v/>
      </c>
      <c r="N198" s="4">
        <f>MAX(0,ROUND(ROUND(N197*(1+Order!$H$4/12),2)-L198-M198,2))</f>
        <v/>
      </c>
      <c r="O198" s="4">
        <f>MIN(Order!$I$5,ROUND(Q197*(1+Order!$H$5/12),2))</f>
        <v/>
      </c>
      <c r="P198" s="4">
        <f>MAX(0,MIN(ROUND(Q197*(1+Order!$H$5/12),2)-O198,E198-(G198+J198+M198)))</f>
        <v/>
      </c>
      <c r="Q198" s="4">
        <f>MAX(0,ROUND(ROUND(Q197*(1+Order!$H$5/12),2)-O198-P198,2))</f>
        <v/>
      </c>
      <c r="R198" s="4">
        <f>MIN(Order!$I$6,ROUND(T197*(1+Order!$H$6/12),2))</f>
        <v/>
      </c>
      <c r="S198" s="4">
        <f>MAX(0,MIN(ROUND(T197*(1+Order!$H$6/12),2)-R198,E198-(G198+J198+M198+P198)))</f>
        <v/>
      </c>
      <c r="T198" s="4">
        <f>MAX(0,ROUND(ROUND(T197*(1+Order!$H$6/12),2)-R198-S198,2))</f>
        <v/>
      </c>
      <c r="U198" s="4">
        <f>MIN(Order!$I$7,ROUND(W197*(1+Order!$H$7/12),2))</f>
        <v/>
      </c>
      <c r="V198" s="4">
        <f>MAX(0,MIN(ROUND(W197*(1+Order!$H$7/12),2)-U198,E198-(G198+J198+M198+P198+S198)))</f>
        <v/>
      </c>
      <c r="W198" s="4">
        <f>MAX(0,ROUND(ROUND(W197*(1+Order!$H$7/12),2)-U198-V198,2))</f>
        <v/>
      </c>
      <c r="X198" s="4">
        <f>MIN(Order!$I$8,ROUND(Z197*(1+Order!$H$8/12),2))</f>
        <v/>
      </c>
      <c r="Y198" s="4">
        <f>MAX(0,MIN(ROUND(Z197*(1+Order!$H$8/12),2)-X198,E198-(G198+J198+M198+P198+S198+V198)))</f>
        <v/>
      </c>
      <c r="Z198" s="4">
        <f>MAX(0,ROUND(ROUND(Z197*(1+Order!$H$8/12),2)-X198-Y198,2))</f>
        <v/>
      </c>
      <c r="AA198" s="4">
        <f>MIN(Order!$I$9,ROUND(AC197*(1+Order!$H$9/12),2))</f>
        <v/>
      </c>
      <c r="AB198" s="4">
        <f>MAX(0,MIN(ROUND(AC197*(1+Order!$H$9/12),2)-AA198,E198-(G198+J198+M198+P198+S198+V198+Y198)))</f>
        <v/>
      </c>
      <c r="AC198" s="4">
        <f>MAX(0,ROUND(ROUND(AC197*(1+Order!$H$9/12),2)-AA198-AB198,2))</f>
        <v/>
      </c>
      <c r="AD198" s="4">
        <f>MIN(Order!$I$10,ROUND(AF197*(1+Order!$H$10/12),2))</f>
        <v/>
      </c>
      <c r="AE198" s="4">
        <f>MAX(0,MIN(ROUND(AF197*(1+Order!$H$10/12),2)-AD198,E198-(G198+J198+M198+P198+S198+V198+Y198+AB198)))</f>
        <v/>
      </c>
      <c r="AF198" s="4">
        <f>MAX(0,ROUND(ROUND(AF197*(1+Order!$H$10/12),2)-AD198-AE198,2))</f>
        <v/>
      </c>
      <c r="AG198" s="4">
        <f>MIN(Order!$I$11,ROUND(AI197*(1+Order!$H$11/12),2))</f>
        <v/>
      </c>
      <c r="AH198" s="4">
        <f>MAX(0,MIN(ROUND(AI197*(1+Order!$H$11/12),2)-AG198,E198-(G198+J198+M198+P198+S198+V198+Y198+AB198+AE198)))</f>
        <v/>
      </c>
      <c r="AI198" s="4">
        <f>MAX(0,ROUND(ROUND(AI197*(1+Order!$H$11/12),2)-AG198-AH198,2))</f>
        <v/>
      </c>
    </row>
    <row r="199">
      <c r="A199" t="n">
        <v>196</v>
      </c>
      <c r="B199" s="16">
        <f>EDATE('Start here'!$B$7,A199-1)</f>
        <v/>
      </c>
      <c r="C199" s="4">
        <f>H199+K199+N199+Q199+T199+W199+Z199+AC199+AF199+AI199</f>
        <v/>
      </c>
      <c r="D199" s="4">
        <f>ROUND(H198*Order!$H$2/12,2)+ROUND(K198*Order!$H$3/12,2)+ROUND(N198*Order!$H$4/12,2)+ROUND(Q198*Order!$H$5/12,2)+ROUND(T198*Order!$H$6/12,2)+ROUND(W198*Order!$H$7/12,2)+ROUND(Z198*Order!$H$8/12,2)+ROUND(AC198*Order!$H$9/12,2)+ROUND(AF198*Order!$H$10/12,2)+ROUND(AI198*Order!$H$11/12,2)</f>
        <v/>
      </c>
      <c r="E199" s="4">
        <f>MAX(0,'Start here'!$B$6-(F199+I199+L199+O199+R199+U199+X199+AA199+AD199+AG199))</f>
        <v/>
      </c>
      <c r="F199" s="4">
        <f>MIN(Order!$I$2,ROUND(H198*(1+Order!$H$2/12),2))</f>
        <v/>
      </c>
      <c r="G199" s="4">
        <f>MAX(0,MIN(ROUND(H198*(1+Order!$H$2/12),2)-F199,E199-(0)))</f>
        <v/>
      </c>
      <c r="H199" s="4">
        <f>MAX(0,ROUND(ROUND(H198*(1+Order!$H$2/12),2)-F199-G199,2))</f>
        <v/>
      </c>
      <c r="I199" s="4">
        <f>MIN(Order!$I$3,ROUND(K198*(1+Order!$H$3/12),2))</f>
        <v/>
      </c>
      <c r="J199" s="4">
        <f>MAX(0,MIN(ROUND(K198*(1+Order!$H$3/12),2)-I199,E199-(G199)))</f>
        <v/>
      </c>
      <c r="K199" s="4">
        <f>MAX(0,ROUND(ROUND(K198*(1+Order!$H$3/12),2)-I199-J199,2))</f>
        <v/>
      </c>
      <c r="L199" s="4">
        <f>MIN(Order!$I$4,ROUND(N198*(1+Order!$H$4/12),2))</f>
        <v/>
      </c>
      <c r="M199" s="4">
        <f>MAX(0,MIN(ROUND(N198*(1+Order!$H$4/12),2)-L199,E199-(G199+J199)))</f>
        <v/>
      </c>
      <c r="N199" s="4">
        <f>MAX(0,ROUND(ROUND(N198*(1+Order!$H$4/12),2)-L199-M199,2))</f>
        <v/>
      </c>
      <c r="O199" s="4">
        <f>MIN(Order!$I$5,ROUND(Q198*(1+Order!$H$5/12),2))</f>
        <v/>
      </c>
      <c r="P199" s="4">
        <f>MAX(0,MIN(ROUND(Q198*(1+Order!$H$5/12),2)-O199,E199-(G199+J199+M199)))</f>
        <v/>
      </c>
      <c r="Q199" s="4">
        <f>MAX(0,ROUND(ROUND(Q198*(1+Order!$H$5/12),2)-O199-P199,2))</f>
        <v/>
      </c>
      <c r="R199" s="4">
        <f>MIN(Order!$I$6,ROUND(T198*(1+Order!$H$6/12),2))</f>
        <v/>
      </c>
      <c r="S199" s="4">
        <f>MAX(0,MIN(ROUND(T198*(1+Order!$H$6/12),2)-R199,E199-(G199+J199+M199+P199)))</f>
        <v/>
      </c>
      <c r="T199" s="4">
        <f>MAX(0,ROUND(ROUND(T198*(1+Order!$H$6/12),2)-R199-S199,2))</f>
        <v/>
      </c>
      <c r="U199" s="4">
        <f>MIN(Order!$I$7,ROUND(W198*(1+Order!$H$7/12),2))</f>
        <v/>
      </c>
      <c r="V199" s="4">
        <f>MAX(0,MIN(ROUND(W198*(1+Order!$H$7/12),2)-U199,E199-(G199+J199+M199+P199+S199)))</f>
        <v/>
      </c>
      <c r="W199" s="4">
        <f>MAX(0,ROUND(ROUND(W198*(1+Order!$H$7/12),2)-U199-V199,2))</f>
        <v/>
      </c>
      <c r="X199" s="4">
        <f>MIN(Order!$I$8,ROUND(Z198*(1+Order!$H$8/12),2))</f>
        <v/>
      </c>
      <c r="Y199" s="4">
        <f>MAX(0,MIN(ROUND(Z198*(1+Order!$H$8/12),2)-X199,E199-(G199+J199+M199+P199+S199+V199)))</f>
        <v/>
      </c>
      <c r="Z199" s="4">
        <f>MAX(0,ROUND(ROUND(Z198*(1+Order!$H$8/12),2)-X199-Y199,2))</f>
        <v/>
      </c>
      <c r="AA199" s="4">
        <f>MIN(Order!$I$9,ROUND(AC198*(1+Order!$H$9/12),2))</f>
        <v/>
      </c>
      <c r="AB199" s="4">
        <f>MAX(0,MIN(ROUND(AC198*(1+Order!$H$9/12),2)-AA199,E199-(G199+J199+M199+P199+S199+V199+Y199)))</f>
        <v/>
      </c>
      <c r="AC199" s="4">
        <f>MAX(0,ROUND(ROUND(AC198*(1+Order!$H$9/12),2)-AA199-AB199,2))</f>
        <v/>
      </c>
      <c r="AD199" s="4">
        <f>MIN(Order!$I$10,ROUND(AF198*(1+Order!$H$10/12),2))</f>
        <v/>
      </c>
      <c r="AE199" s="4">
        <f>MAX(0,MIN(ROUND(AF198*(1+Order!$H$10/12),2)-AD199,E199-(G199+J199+M199+P199+S199+V199+Y199+AB199)))</f>
        <v/>
      </c>
      <c r="AF199" s="4">
        <f>MAX(0,ROUND(ROUND(AF198*(1+Order!$H$10/12),2)-AD199-AE199,2))</f>
        <v/>
      </c>
      <c r="AG199" s="4">
        <f>MIN(Order!$I$11,ROUND(AI198*(1+Order!$H$11/12),2))</f>
        <v/>
      </c>
      <c r="AH199" s="4">
        <f>MAX(0,MIN(ROUND(AI198*(1+Order!$H$11/12),2)-AG199,E199-(G199+J199+M199+P199+S199+V199+Y199+AB199+AE199)))</f>
        <v/>
      </c>
      <c r="AI199" s="4">
        <f>MAX(0,ROUND(ROUND(AI198*(1+Order!$H$11/12),2)-AG199-AH199,2))</f>
        <v/>
      </c>
    </row>
    <row r="200">
      <c r="A200" t="n">
        <v>197</v>
      </c>
      <c r="B200" s="16">
        <f>EDATE('Start here'!$B$7,A200-1)</f>
        <v/>
      </c>
      <c r="C200" s="4">
        <f>H200+K200+N200+Q200+T200+W200+Z200+AC200+AF200+AI200</f>
        <v/>
      </c>
      <c r="D200" s="4">
        <f>ROUND(H199*Order!$H$2/12,2)+ROUND(K199*Order!$H$3/12,2)+ROUND(N199*Order!$H$4/12,2)+ROUND(Q199*Order!$H$5/12,2)+ROUND(T199*Order!$H$6/12,2)+ROUND(W199*Order!$H$7/12,2)+ROUND(Z199*Order!$H$8/12,2)+ROUND(AC199*Order!$H$9/12,2)+ROUND(AF199*Order!$H$10/12,2)+ROUND(AI199*Order!$H$11/12,2)</f>
        <v/>
      </c>
      <c r="E200" s="4">
        <f>MAX(0,'Start here'!$B$6-(F200+I200+L200+O200+R200+U200+X200+AA200+AD200+AG200))</f>
        <v/>
      </c>
      <c r="F200" s="4">
        <f>MIN(Order!$I$2,ROUND(H199*(1+Order!$H$2/12),2))</f>
        <v/>
      </c>
      <c r="G200" s="4">
        <f>MAX(0,MIN(ROUND(H199*(1+Order!$H$2/12),2)-F200,E200-(0)))</f>
        <v/>
      </c>
      <c r="H200" s="4">
        <f>MAX(0,ROUND(ROUND(H199*(1+Order!$H$2/12),2)-F200-G200,2))</f>
        <v/>
      </c>
      <c r="I200" s="4">
        <f>MIN(Order!$I$3,ROUND(K199*(1+Order!$H$3/12),2))</f>
        <v/>
      </c>
      <c r="J200" s="4">
        <f>MAX(0,MIN(ROUND(K199*(1+Order!$H$3/12),2)-I200,E200-(G200)))</f>
        <v/>
      </c>
      <c r="K200" s="4">
        <f>MAX(0,ROUND(ROUND(K199*(1+Order!$H$3/12),2)-I200-J200,2))</f>
        <v/>
      </c>
      <c r="L200" s="4">
        <f>MIN(Order!$I$4,ROUND(N199*(1+Order!$H$4/12),2))</f>
        <v/>
      </c>
      <c r="M200" s="4">
        <f>MAX(0,MIN(ROUND(N199*(1+Order!$H$4/12),2)-L200,E200-(G200+J200)))</f>
        <v/>
      </c>
      <c r="N200" s="4">
        <f>MAX(0,ROUND(ROUND(N199*(1+Order!$H$4/12),2)-L200-M200,2))</f>
        <v/>
      </c>
      <c r="O200" s="4">
        <f>MIN(Order!$I$5,ROUND(Q199*(1+Order!$H$5/12),2))</f>
        <v/>
      </c>
      <c r="P200" s="4">
        <f>MAX(0,MIN(ROUND(Q199*(1+Order!$H$5/12),2)-O200,E200-(G200+J200+M200)))</f>
        <v/>
      </c>
      <c r="Q200" s="4">
        <f>MAX(0,ROUND(ROUND(Q199*(1+Order!$H$5/12),2)-O200-P200,2))</f>
        <v/>
      </c>
      <c r="R200" s="4">
        <f>MIN(Order!$I$6,ROUND(T199*(1+Order!$H$6/12),2))</f>
        <v/>
      </c>
      <c r="S200" s="4">
        <f>MAX(0,MIN(ROUND(T199*(1+Order!$H$6/12),2)-R200,E200-(G200+J200+M200+P200)))</f>
        <v/>
      </c>
      <c r="T200" s="4">
        <f>MAX(0,ROUND(ROUND(T199*(1+Order!$H$6/12),2)-R200-S200,2))</f>
        <v/>
      </c>
      <c r="U200" s="4">
        <f>MIN(Order!$I$7,ROUND(W199*(1+Order!$H$7/12),2))</f>
        <v/>
      </c>
      <c r="V200" s="4">
        <f>MAX(0,MIN(ROUND(W199*(1+Order!$H$7/12),2)-U200,E200-(G200+J200+M200+P200+S200)))</f>
        <v/>
      </c>
      <c r="W200" s="4">
        <f>MAX(0,ROUND(ROUND(W199*(1+Order!$H$7/12),2)-U200-V200,2))</f>
        <v/>
      </c>
      <c r="X200" s="4">
        <f>MIN(Order!$I$8,ROUND(Z199*(1+Order!$H$8/12),2))</f>
        <v/>
      </c>
      <c r="Y200" s="4">
        <f>MAX(0,MIN(ROUND(Z199*(1+Order!$H$8/12),2)-X200,E200-(G200+J200+M200+P200+S200+V200)))</f>
        <v/>
      </c>
      <c r="Z200" s="4">
        <f>MAX(0,ROUND(ROUND(Z199*(1+Order!$H$8/12),2)-X200-Y200,2))</f>
        <v/>
      </c>
      <c r="AA200" s="4">
        <f>MIN(Order!$I$9,ROUND(AC199*(1+Order!$H$9/12),2))</f>
        <v/>
      </c>
      <c r="AB200" s="4">
        <f>MAX(0,MIN(ROUND(AC199*(1+Order!$H$9/12),2)-AA200,E200-(G200+J200+M200+P200+S200+V200+Y200)))</f>
        <v/>
      </c>
      <c r="AC200" s="4">
        <f>MAX(0,ROUND(ROUND(AC199*(1+Order!$H$9/12),2)-AA200-AB200,2))</f>
        <v/>
      </c>
      <c r="AD200" s="4">
        <f>MIN(Order!$I$10,ROUND(AF199*(1+Order!$H$10/12),2))</f>
        <v/>
      </c>
      <c r="AE200" s="4">
        <f>MAX(0,MIN(ROUND(AF199*(1+Order!$H$10/12),2)-AD200,E200-(G200+J200+M200+P200+S200+V200+Y200+AB200)))</f>
        <v/>
      </c>
      <c r="AF200" s="4">
        <f>MAX(0,ROUND(ROUND(AF199*(1+Order!$H$10/12),2)-AD200-AE200,2))</f>
        <v/>
      </c>
      <c r="AG200" s="4">
        <f>MIN(Order!$I$11,ROUND(AI199*(1+Order!$H$11/12),2))</f>
        <v/>
      </c>
      <c r="AH200" s="4">
        <f>MAX(0,MIN(ROUND(AI199*(1+Order!$H$11/12),2)-AG200,E200-(G200+J200+M200+P200+S200+V200+Y200+AB200+AE200)))</f>
        <v/>
      </c>
      <c r="AI200" s="4">
        <f>MAX(0,ROUND(ROUND(AI199*(1+Order!$H$11/12),2)-AG200-AH200,2))</f>
        <v/>
      </c>
    </row>
    <row r="201">
      <c r="A201" t="n">
        <v>198</v>
      </c>
      <c r="B201" s="16">
        <f>EDATE('Start here'!$B$7,A201-1)</f>
        <v/>
      </c>
      <c r="C201" s="4">
        <f>H201+K201+N201+Q201+T201+W201+Z201+AC201+AF201+AI201</f>
        <v/>
      </c>
      <c r="D201" s="4">
        <f>ROUND(H200*Order!$H$2/12,2)+ROUND(K200*Order!$H$3/12,2)+ROUND(N200*Order!$H$4/12,2)+ROUND(Q200*Order!$H$5/12,2)+ROUND(T200*Order!$H$6/12,2)+ROUND(W200*Order!$H$7/12,2)+ROUND(Z200*Order!$H$8/12,2)+ROUND(AC200*Order!$H$9/12,2)+ROUND(AF200*Order!$H$10/12,2)+ROUND(AI200*Order!$H$11/12,2)</f>
        <v/>
      </c>
      <c r="E201" s="4">
        <f>MAX(0,'Start here'!$B$6-(F201+I201+L201+O201+R201+U201+X201+AA201+AD201+AG201))</f>
        <v/>
      </c>
      <c r="F201" s="4">
        <f>MIN(Order!$I$2,ROUND(H200*(1+Order!$H$2/12),2))</f>
        <v/>
      </c>
      <c r="G201" s="4">
        <f>MAX(0,MIN(ROUND(H200*(1+Order!$H$2/12),2)-F201,E201-(0)))</f>
        <v/>
      </c>
      <c r="H201" s="4">
        <f>MAX(0,ROUND(ROUND(H200*(1+Order!$H$2/12),2)-F201-G201,2))</f>
        <v/>
      </c>
      <c r="I201" s="4">
        <f>MIN(Order!$I$3,ROUND(K200*(1+Order!$H$3/12),2))</f>
        <v/>
      </c>
      <c r="J201" s="4">
        <f>MAX(0,MIN(ROUND(K200*(1+Order!$H$3/12),2)-I201,E201-(G201)))</f>
        <v/>
      </c>
      <c r="K201" s="4">
        <f>MAX(0,ROUND(ROUND(K200*(1+Order!$H$3/12),2)-I201-J201,2))</f>
        <v/>
      </c>
      <c r="L201" s="4">
        <f>MIN(Order!$I$4,ROUND(N200*(1+Order!$H$4/12),2))</f>
        <v/>
      </c>
      <c r="M201" s="4">
        <f>MAX(0,MIN(ROUND(N200*(1+Order!$H$4/12),2)-L201,E201-(G201+J201)))</f>
        <v/>
      </c>
      <c r="N201" s="4">
        <f>MAX(0,ROUND(ROUND(N200*(1+Order!$H$4/12),2)-L201-M201,2))</f>
        <v/>
      </c>
      <c r="O201" s="4">
        <f>MIN(Order!$I$5,ROUND(Q200*(1+Order!$H$5/12),2))</f>
        <v/>
      </c>
      <c r="P201" s="4">
        <f>MAX(0,MIN(ROUND(Q200*(1+Order!$H$5/12),2)-O201,E201-(G201+J201+M201)))</f>
        <v/>
      </c>
      <c r="Q201" s="4">
        <f>MAX(0,ROUND(ROUND(Q200*(1+Order!$H$5/12),2)-O201-P201,2))</f>
        <v/>
      </c>
      <c r="R201" s="4">
        <f>MIN(Order!$I$6,ROUND(T200*(1+Order!$H$6/12),2))</f>
        <v/>
      </c>
      <c r="S201" s="4">
        <f>MAX(0,MIN(ROUND(T200*(1+Order!$H$6/12),2)-R201,E201-(G201+J201+M201+P201)))</f>
        <v/>
      </c>
      <c r="T201" s="4">
        <f>MAX(0,ROUND(ROUND(T200*(1+Order!$H$6/12),2)-R201-S201,2))</f>
        <v/>
      </c>
      <c r="U201" s="4">
        <f>MIN(Order!$I$7,ROUND(W200*(1+Order!$H$7/12),2))</f>
        <v/>
      </c>
      <c r="V201" s="4">
        <f>MAX(0,MIN(ROUND(W200*(1+Order!$H$7/12),2)-U201,E201-(G201+J201+M201+P201+S201)))</f>
        <v/>
      </c>
      <c r="W201" s="4">
        <f>MAX(0,ROUND(ROUND(W200*(1+Order!$H$7/12),2)-U201-V201,2))</f>
        <v/>
      </c>
      <c r="X201" s="4">
        <f>MIN(Order!$I$8,ROUND(Z200*(1+Order!$H$8/12),2))</f>
        <v/>
      </c>
      <c r="Y201" s="4">
        <f>MAX(0,MIN(ROUND(Z200*(1+Order!$H$8/12),2)-X201,E201-(G201+J201+M201+P201+S201+V201)))</f>
        <v/>
      </c>
      <c r="Z201" s="4">
        <f>MAX(0,ROUND(ROUND(Z200*(1+Order!$H$8/12),2)-X201-Y201,2))</f>
        <v/>
      </c>
      <c r="AA201" s="4">
        <f>MIN(Order!$I$9,ROUND(AC200*(1+Order!$H$9/12),2))</f>
        <v/>
      </c>
      <c r="AB201" s="4">
        <f>MAX(0,MIN(ROUND(AC200*(1+Order!$H$9/12),2)-AA201,E201-(G201+J201+M201+P201+S201+V201+Y201)))</f>
        <v/>
      </c>
      <c r="AC201" s="4">
        <f>MAX(0,ROUND(ROUND(AC200*(1+Order!$H$9/12),2)-AA201-AB201,2))</f>
        <v/>
      </c>
      <c r="AD201" s="4">
        <f>MIN(Order!$I$10,ROUND(AF200*(1+Order!$H$10/12),2))</f>
        <v/>
      </c>
      <c r="AE201" s="4">
        <f>MAX(0,MIN(ROUND(AF200*(1+Order!$H$10/12),2)-AD201,E201-(G201+J201+M201+P201+S201+V201+Y201+AB201)))</f>
        <v/>
      </c>
      <c r="AF201" s="4">
        <f>MAX(0,ROUND(ROUND(AF200*(1+Order!$H$10/12),2)-AD201-AE201,2))</f>
        <v/>
      </c>
      <c r="AG201" s="4">
        <f>MIN(Order!$I$11,ROUND(AI200*(1+Order!$H$11/12),2))</f>
        <v/>
      </c>
      <c r="AH201" s="4">
        <f>MAX(0,MIN(ROUND(AI200*(1+Order!$H$11/12),2)-AG201,E201-(G201+J201+M201+P201+S201+V201+Y201+AB201+AE201)))</f>
        <v/>
      </c>
      <c r="AI201" s="4">
        <f>MAX(0,ROUND(ROUND(AI200*(1+Order!$H$11/12),2)-AG201-AH201,2))</f>
        <v/>
      </c>
    </row>
    <row r="202">
      <c r="A202" t="n">
        <v>199</v>
      </c>
      <c r="B202" s="16">
        <f>EDATE('Start here'!$B$7,A202-1)</f>
        <v/>
      </c>
      <c r="C202" s="4">
        <f>H202+K202+N202+Q202+T202+W202+Z202+AC202+AF202+AI202</f>
        <v/>
      </c>
      <c r="D202" s="4">
        <f>ROUND(H201*Order!$H$2/12,2)+ROUND(K201*Order!$H$3/12,2)+ROUND(N201*Order!$H$4/12,2)+ROUND(Q201*Order!$H$5/12,2)+ROUND(T201*Order!$H$6/12,2)+ROUND(W201*Order!$H$7/12,2)+ROUND(Z201*Order!$H$8/12,2)+ROUND(AC201*Order!$H$9/12,2)+ROUND(AF201*Order!$H$10/12,2)+ROUND(AI201*Order!$H$11/12,2)</f>
        <v/>
      </c>
      <c r="E202" s="4">
        <f>MAX(0,'Start here'!$B$6-(F202+I202+L202+O202+R202+U202+X202+AA202+AD202+AG202))</f>
        <v/>
      </c>
      <c r="F202" s="4">
        <f>MIN(Order!$I$2,ROUND(H201*(1+Order!$H$2/12),2))</f>
        <v/>
      </c>
      <c r="G202" s="4">
        <f>MAX(0,MIN(ROUND(H201*(1+Order!$H$2/12),2)-F202,E202-(0)))</f>
        <v/>
      </c>
      <c r="H202" s="4">
        <f>MAX(0,ROUND(ROUND(H201*(1+Order!$H$2/12),2)-F202-G202,2))</f>
        <v/>
      </c>
      <c r="I202" s="4">
        <f>MIN(Order!$I$3,ROUND(K201*(1+Order!$H$3/12),2))</f>
        <v/>
      </c>
      <c r="J202" s="4">
        <f>MAX(0,MIN(ROUND(K201*(1+Order!$H$3/12),2)-I202,E202-(G202)))</f>
        <v/>
      </c>
      <c r="K202" s="4">
        <f>MAX(0,ROUND(ROUND(K201*(1+Order!$H$3/12),2)-I202-J202,2))</f>
        <v/>
      </c>
      <c r="L202" s="4">
        <f>MIN(Order!$I$4,ROUND(N201*(1+Order!$H$4/12),2))</f>
        <v/>
      </c>
      <c r="M202" s="4">
        <f>MAX(0,MIN(ROUND(N201*(1+Order!$H$4/12),2)-L202,E202-(G202+J202)))</f>
        <v/>
      </c>
      <c r="N202" s="4">
        <f>MAX(0,ROUND(ROUND(N201*(1+Order!$H$4/12),2)-L202-M202,2))</f>
        <v/>
      </c>
      <c r="O202" s="4">
        <f>MIN(Order!$I$5,ROUND(Q201*(1+Order!$H$5/12),2))</f>
        <v/>
      </c>
      <c r="P202" s="4">
        <f>MAX(0,MIN(ROUND(Q201*(1+Order!$H$5/12),2)-O202,E202-(G202+J202+M202)))</f>
        <v/>
      </c>
      <c r="Q202" s="4">
        <f>MAX(0,ROUND(ROUND(Q201*(1+Order!$H$5/12),2)-O202-P202,2))</f>
        <v/>
      </c>
      <c r="R202" s="4">
        <f>MIN(Order!$I$6,ROUND(T201*(1+Order!$H$6/12),2))</f>
        <v/>
      </c>
      <c r="S202" s="4">
        <f>MAX(0,MIN(ROUND(T201*(1+Order!$H$6/12),2)-R202,E202-(G202+J202+M202+P202)))</f>
        <v/>
      </c>
      <c r="T202" s="4">
        <f>MAX(0,ROUND(ROUND(T201*(1+Order!$H$6/12),2)-R202-S202,2))</f>
        <v/>
      </c>
      <c r="U202" s="4">
        <f>MIN(Order!$I$7,ROUND(W201*(1+Order!$H$7/12),2))</f>
        <v/>
      </c>
      <c r="V202" s="4">
        <f>MAX(0,MIN(ROUND(W201*(1+Order!$H$7/12),2)-U202,E202-(G202+J202+M202+P202+S202)))</f>
        <v/>
      </c>
      <c r="W202" s="4">
        <f>MAX(0,ROUND(ROUND(W201*(1+Order!$H$7/12),2)-U202-V202,2))</f>
        <v/>
      </c>
      <c r="X202" s="4">
        <f>MIN(Order!$I$8,ROUND(Z201*(1+Order!$H$8/12),2))</f>
        <v/>
      </c>
      <c r="Y202" s="4">
        <f>MAX(0,MIN(ROUND(Z201*(1+Order!$H$8/12),2)-X202,E202-(G202+J202+M202+P202+S202+V202)))</f>
        <v/>
      </c>
      <c r="Z202" s="4">
        <f>MAX(0,ROUND(ROUND(Z201*(1+Order!$H$8/12),2)-X202-Y202,2))</f>
        <v/>
      </c>
      <c r="AA202" s="4">
        <f>MIN(Order!$I$9,ROUND(AC201*(1+Order!$H$9/12),2))</f>
        <v/>
      </c>
      <c r="AB202" s="4">
        <f>MAX(0,MIN(ROUND(AC201*(1+Order!$H$9/12),2)-AA202,E202-(G202+J202+M202+P202+S202+V202+Y202)))</f>
        <v/>
      </c>
      <c r="AC202" s="4">
        <f>MAX(0,ROUND(ROUND(AC201*(1+Order!$H$9/12),2)-AA202-AB202,2))</f>
        <v/>
      </c>
      <c r="AD202" s="4">
        <f>MIN(Order!$I$10,ROUND(AF201*(1+Order!$H$10/12),2))</f>
        <v/>
      </c>
      <c r="AE202" s="4">
        <f>MAX(0,MIN(ROUND(AF201*(1+Order!$H$10/12),2)-AD202,E202-(G202+J202+M202+P202+S202+V202+Y202+AB202)))</f>
        <v/>
      </c>
      <c r="AF202" s="4">
        <f>MAX(0,ROUND(ROUND(AF201*(1+Order!$H$10/12),2)-AD202-AE202,2))</f>
        <v/>
      </c>
      <c r="AG202" s="4">
        <f>MIN(Order!$I$11,ROUND(AI201*(1+Order!$H$11/12),2))</f>
        <v/>
      </c>
      <c r="AH202" s="4">
        <f>MAX(0,MIN(ROUND(AI201*(1+Order!$H$11/12),2)-AG202,E202-(G202+J202+M202+P202+S202+V202+Y202+AB202+AE202)))</f>
        <v/>
      </c>
      <c r="AI202" s="4">
        <f>MAX(0,ROUND(ROUND(AI201*(1+Order!$H$11/12),2)-AG202-AH202,2))</f>
        <v/>
      </c>
    </row>
    <row r="203">
      <c r="A203" t="n">
        <v>200</v>
      </c>
      <c r="B203" s="16">
        <f>EDATE('Start here'!$B$7,A203-1)</f>
        <v/>
      </c>
      <c r="C203" s="4">
        <f>H203+K203+N203+Q203+T203+W203+Z203+AC203+AF203+AI203</f>
        <v/>
      </c>
      <c r="D203" s="4">
        <f>ROUND(H202*Order!$H$2/12,2)+ROUND(K202*Order!$H$3/12,2)+ROUND(N202*Order!$H$4/12,2)+ROUND(Q202*Order!$H$5/12,2)+ROUND(T202*Order!$H$6/12,2)+ROUND(W202*Order!$H$7/12,2)+ROUND(Z202*Order!$H$8/12,2)+ROUND(AC202*Order!$H$9/12,2)+ROUND(AF202*Order!$H$10/12,2)+ROUND(AI202*Order!$H$11/12,2)</f>
        <v/>
      </c>
      <c r="E203" s="4">
        <f>MAX(0,'Start here'!$B$6-(F203+I203+L203+O203+R203+U203+X203+AA203+AD203+AG203))</f>
        <v/>
      </c>
      <c r="F203" s="4">
        <f>MIN(Order!$I$2,ROUND(H202*(1+Order!$H$2/12),2))</f>
        <v/>
      </c>
      <c r="G203" s="4">
        <f>MAX(0,MIN(ROUND(H202*(1+Order!$H$2/12),2)-F203,E203-(0)))</f>
        <v/>
      </c>
      <c r="H203" s="4">
        <f>MAX(0,ROUND(ROUND(H202*(1+Order!$H$2/12),2)-F203-G203,2))</f>
        <v/>
      </c>
      <c r="I203" s="4">
        <f>MIN(Order!$I$3,ROUND(K202*(1+Order!$H$3/12),2))</f>
        <v/>
      </c>
      <c r="J203" s="4">
        <f>MAX(0,MIN(ROUND(K202*(1+Order!$H$3/12),2)-I203,E203-(G203)))</f>
        <v/>
      </c>
      <c r="K203" s="4">
        <f>MAX(0,ROUND(ROUND(K202*(1+Order!$H$3/12),2)-I203-J203,2))</f>
        <v/>
      </c>
      <c r="L203" s="4">
        <f>MIN(Order!$I$4,ROUND(N202*(1+Order!$H$4/12),2))</f>
        <v/>
      </c>
      <c r="M203" s="4">
        <f>MAX(0,MIN(ROUND(N202*(1+Order!$H$4/12),2)-L203,E203-(G203+J203)))</f>
        <v/>
      </c>
      <c r="N203" s="4">
        <f>MAX(0,ROUND(ROUND(N202*(1+Order!$H$4/12),2)-L203-M203,2))</f>
        <v/>
      </c>
      <c r="O203" s="4">
        <f>MIN(Order!$I$5,ROUND(Q202*(1+Order!$H$5/12),2))</f>
        <v/>
      </c>
      <c r="P203" s="4">
        <f>MAX(0,MIN(ROUND(Q202*(1+Order!$H$5/12),2)-O203,E203-(G203+J203+M203)))</f>
        <v/>
      </c>
      <c r="Q203" s="4">
        <f>MAX(0,ROUND(ROUND(Q202*(1+Order!$H$5/12),2)-O203-P203,2))</f>
        <v/>
      </c>
      <c r="R203" s="4">
        <f>MIN(Order!$I$6,ROUND(T202*(1+Order!$H$6/12),2))</f>
        <v/>
      </c>
      <c r="S203" s="4">
        <f>MAX(0,MIN(ROUND(T202*(1+Order!$H$6/12),2)-R203,E203-(G203+J203+M203+P203)))</f>
        <v/>
      </c>
      <c r="T203" s="4">
        <f>MAX(0,ROUND(ROUND(T202*(1+Order!$H$6/12),2)-R203-S203,2))</f>
        <v/>
      </c>
      <c r="U203" s="4">
        <f>MIN(Order!$I$7,ROUND(W202*(1+Order!$H$7/12),2))</f>
        <v/>
      </c>
      <c r="V203" s="4">
        <f>MAX(0,MIN(ROUND(W202*(1+Order!$H$7/12),2)-U203,E203-(G203+J203+M203+P203+S203)))</f>
        <v/>
      </c>
      <c r="W203" s="4">
        <f>MAX(0,ROUND(ROUND(W202*(1+Order!$H$7/12),2)-U203-V203,2))</f>
        <v/>
      </c>
      <c r="X203" s="4">
        <f>MIN(Order!$I$8,ROUND(Z202*(1+Order!$H$8/12),2))</f>
        <v/>
      </c>
      <c r="Y203" s="4">
        <f>MAX(0,MIN(ROUND(Z202*(1+Order!$H$8/12),2)-X203,E203-(G203+J203+M203+P203+S203+V203)))</f>
        <v/>
      </c>
      <c r="Z203" s="4">
        <f>MAX(0,ROUND(ROUND(Z202*(1+Order!$H$8/12),2)-X203-Y203,2))</f>
        <v/>
      </c>
      <c r="AA203" s="4">
        <f>MIN(Order!$I$9,ROUND(AC202*(1+Order!$H$9/12),2))</f>
        <v/>
      </c>
      <c r="AB203" s="4">
        <f>MAX(0,MIN(ROUND(AC202*(1+Order!$H$9/12),2)-AA203,E203-(G203+J203+M203+P203+S203+V203+Y203)))</f>
        <v/>
      </c>
      <c r="AC203" s="4">
        <f>MAX(0,ROUND(ROUND(AC202*(1+Order!$H$9/12),2)-AA203-AB203,2))</f>
        <v/>
      </c>
      <c r="AD203" s="4">
        <f>MIN(Order!$I$10,ROUND(AF202*(1+Order!$H$10/12),2))</f>
        <v/>
      </c>
      <c r="AE203" s="4">
        <f>MAX(0,MIN(ROUND(AF202*(1+Order!$H$10/12),2)-AD203,E203-(G203+J203+M203+P203+S203+V203+Y203+AB203)))</f>
        <v/>
      </c>
      <c r="AF203" s="4">
        <f>MAX(0,ROUND(ROUND(AF202*(1+Order!$H$10/12),2)-AD203-AE203,2))</f>
        <v/>
      </c>
      <c r="AG203" s="4">
        <f>MIN(Order!$I$11,ROUND(AI202*(1+Order!$H$11/12),2))</f>
        <v/>
      </c>
      <c r="AH203" s="4">
        <f>MAX(0,MIN(ROUND(AI202*(1+Order!$H$11/12),2)-AG203,E203-(G203+J203+M203+P203+S203+V203+Y203+AB203+AE203)))</f>
        <v/>
      </c>
      <c r="AI203" s="4">
        <f>MAX(0,ROUND(ROUND(AI202*(1+Order!$H$11/12),2)-AG203-AH203,2))</f>
        <v/>
      </c>
    </row>
    <row r="204">
      <c r="A204" t="n">
        <v>201</v>
      </c>
      <c r="B204" s="16">
        <f>EDATE('Start here'!$B$7,A204-1)</f>
        <v/>
      </c>
      <c r="C204" s="4">
        <f>H204+K204+N204+Q204+T204+W204+Z204+AC204+AF204+AI204</f>
        <v/>
      </c>
      <c r="D204" s="4">
        <f>ROUND(H203*Order!$H$2/12,2)+ROUND(K203*Order!$H$3/12,2)+ROUND(N203*Order!$H$4/12,2)+ROUND(Q203*Order!$H$5/12,2)+ROUND(T203*Order!$H$6/12,2)+ROUND(W203*Order!$H$7/12,2)+ROUND(Z203*Order!$H$8/12,2)+ROUND(AC203*Order!$H$9/12,2)+ROUND(AF203*Order!$H$10/12,2)+ROUND(AI203*Order!$H$11/12,2)</f>
        <v/>
      </c>
      <c r="E204" s="4">
        <f>MAX(0,'Start here'!$B$6-(F204+I204+L204+O204+R204+U204+X204+AA204+AD204+AG204))</f>
        <v/>
      </c>
      <c r="F204" s="4">
        <f>MIN(Order!$I$2,ROUND(H203*(1+Order!$H$2/12),2))</f>
        <v/>
      </c>
      <c r="G204" s="4">
        <f>MAX(0,MIN(ROUND(H203*(1+Order!$H$2/12),2)-F204,E204-(0)))</f>
        <v/>
      </c>
      <c r="H204" s="4">
        <f>MAX(0,ROUND(ROUND(H203*(1+Order!$H$2/12),2)-F204-G204,2))</f>
        <v/>
      </c>
      <c r="I204" s="4">
        <f>MIN(Order!$I$3,ROUND(K203*(1+Order!$H$3/12),2))</f>
        <v/>
      </c>
      <c r="J204" s="4">
        <f>MAX(0,MIN(ROUND(K203*(1+Order!$H$3/12),2)-I204,E204-(G204)))</f>
        <v/>
      </c>
      <c r="K204" s="4">
        <f>MAX(0,ROUND(ROUND(K203*(1+Order!$H$3/12),2)-I204-J204,2))</f>
        <v/>
      </c>
      <c r="L204" s="4">
        <f>MIN(Order!$I$4,ROUND(N203*(1+Order!$H$4/12),2))</f>
        <v/>
      </c>
      <c r="M204" s="4">
        <f>MAX(0,MIN(ROUND(N203*(1+Order!$H$4/12),2)-L204,E204-(G204+J204)))</f>
        <v/>
      </c>
      <c r="N204" s="4">
        <f>MAX(0,ROUND(ROUND(N203*(1+Order!$H$4/12),2)-L204-M204,2))</f>
        <v/>
      </c>
      <c r="O204" s="4">
        <f>MIN(Order!$I$5,ROUND(Q203*(1+Order!$H$5/12),2))</f>
        <v/>
      </c>
      <c r="P204" s="4">
        <f>MAX(0,MIN(ROUND(Q203*(1+Order!$H$5/12),2)-O204,E204-(G204+J204+M204)))</f>
        <v/>
      </c>
      <c r="Q204" s="4">
        <f>MAX(0,ROUND(ROUND(Q203*(1+Order!$H$5/12),2)-O204-P204,2))</f>
        <v/>
      </c>
      <c r="R204" s="4">
        <f>MIN(Order!$I$6,ROUND(T203*(1+Order!$H$6/12),2))</f>
        <v/>
      </c>
      <c r="S204" s="4">
        <f>MAX(0,MIN(ROUND(T203*(1+Order!$H$6/12),2)-R204,E204-(G204+J204+M204+P204)))</f>
        <v/>
      </c>
      <c r="T204" s="4">
        <f>MAX(0,ROUND(ROUND(T203*(1+Order!$H$6/12),2)-R204-S204,2))</f>
        <v/>
      </c>
      <c r="U204" s="4">
        <f>MIN(Order!$I$7,ROUND(W203*(1+Order!$H$7/12),2))</f>
        <v/>
      </c>
      <c r="V204" s="4">
        <f>MAX(0,MIN(ROUND(W203*(1+Order!$H$7/12),2)-U204,E204-(G204+J204+M204+P204+S204)))</f>
        <v/>
      </c>
      <c r="W204" s="4">
        <f>MAX(0,ROUND(ROUND(W203*(1+Order!$H$7/12),2)-U204-V204,2))</f>
        <v/>
      </c>
      <c r="X204" s="4">
        <f>MIN(Order!$I$8,ROUND(Z203*(1+Order!$H$8/12),2))</f>
        <v/>
      </c>
      <c r="Y204" s="4">
        <f>MAX(0,MIN(ROUND(Z203*(1+Order!$H$8/12),2)-X204,E204-(G204+J204+M204+P204+S204+V204)))</f>
        <v/>
      </c>
      <c r="Z204" s="4">
        <f>MAX(0,ROUND(ROUND(Z203*(1+Order!$H$8/12),2)-X204-Y204,2))</f>
        <v/>
      </c>
      <c r="AA204" s="4">
        <f>MIN(Order!$I$9,ROUND(AC203*(1+Order!$H$9/12),2))</f>
        <v/>
      </c>
      <c r="AB204" s="4">
        <f>MAX(0,MIN(ROUND(AC203*(1+Order!$H$9/12),2)-AA204,E204-(G204+J204+M204+P204+S204+V204+Y204)))</f>
        <v/>
      </c>
      <c r="AC204" s="4">
        <f>MAX(0,ROUND(ROUND(AC203*(1+Order!$H$9/12),2)-AA204-AB204,2))</f>
        <v/>
      </c>
      <c r="AD204" s="4">
        <f>MIN(Order!$I$10,ROUND(AF203*(1+Order!$H$10/12),2))</f>
        <v/>
      </c>
      <c r="AE204" s="4">
        <f>MAX(0,MIN(ROUND(AF203*(1+Order!$H$10/12),2)-AD204,E204-(G204+J204+M204+P204+S204+V204+Y204+AB204)))</f>
        <v/>
      </c>
      <c r="AF204" s="4">
        <f>MAX(0,ROUND(ROUND(AF203*(1+Order!$H$10/12),2)-AD204-AE204,2))</f>
        <v/>
      </c>
      <c r="AG204" s="4">
        <f>MIN(Order!$I$11,ROUND(AI203*(1+Order!$H$11/12),2))</f>
        <v/>
      </c>
      <c r="AH204" s="4">
        <f>MAX(0,MIN(ROUND(AI203*(1+Order!$H$11/12),2)-AG204,E204-(G204+J204+M204+P204+S204+V204+Y204+AB204+AE204)))</f>
        <v/>
      </c>
      <c r="AI204" s="4">
        <f>MAX(0,ROUND(ROUND(AI203*(1+Order!$H$11/12),2)-AG204-AH204,2))</f>
        <v/>
      </c>
    </row>
    <row r="205">
      <c r="A205" t="n">
        <v>202</v>
      </c>
      <c r="B205" s="16">
        <f>EDATE('Start here'!$B$7,A205-1)</f>
        <v/>
      </c>
      <c r="C205" s="4">
        <f>H205+K205+N205+Q205+T205+W205+Z205+AC205+AF205+AI205</f>
        <v/>
      </c>
      <c r="D205" s="4">
        <f>ROUND(H204*Order!$H$2/12,2)+ROUND(K204*Order!$H$3/12,2)+ROUND(N204*Order!$H$4/12,2)+ROUND(Q204*Order!$H$5/12,2)+ROUND(T204*Order!$H$6/12,2)+ROUND(W204*Order!$H$7/12,2)+ROUND(Z204*Order!$H$8/12,2)+ROUND(AC204*Order!$H$9/12,2)+ROUND(AF204*Order!$H$10/12,2)+ROUND(AI204*Order!$H$11/12,2)</f>
        <v/>
      </c>
      <c r="E205" s="4">
        <f>MAX(0,'Start here'!$B$6-(F205+I205+L205+O205+R205+U205+X205+AA205+AD205+AG205))</f>
        <v/>
      </c>
      <c r="F205" s="4">
        <f>MIN(Order!$I$2,ROUND(H204*(1+Order!$H$2/12),2))</f>
        <v/>
      </c>
      <c r="G205" s="4">
        <f>MAX(0,MIN(ROUND(H204*(1+Order!$H$2/12),2)-F205,E205-(0)))</f>
        <v/>
      </c>
      <c r="H205" s="4">
        <f>MAX(0,ROUND(ROUND(H204*(1+Order!$H$2/12),2)-F205-G205,2))</f>
        <v/>
      </c>
      <c r="I205" s="4">
        <f>MIN(Order!$I$3,ROUND(K204*(1+Order!$H$3/12),2))</f>
        <v/>
      </c>
      <c r="J205" s="4">
        <f>MAX(0,MIN(ROUND(K204*(1+Order!$H$3/12),2)-I205,E205-(G205)))</f>
        <v/>
      </c>
      <c r="K205" s="4">
        <f>MAX(0,ROUND(ROUND(K204*(1+Order!$H$3/12),2)-I205-J205,2))</f>
        <v/>
      </c>
      <c r="L205" s="4">
        <f>MIN(Order!$I$4,ROUND(N204*(1+Order!$H$4/12),2))</f>
        <v/>
      </c>
      <c r="M205" s="4">
        <f>MAX(0,MIN(ROUND(N204*(1+Order!$H$4/12),2)-L205,E205-(G205+J205)))</f>
        <v/>
      </c>
      <c r="N205" s="4">
        <f>MAX(0,ROUND(ROUND(N204*(1+Order!$H$4/12),2)-L205-M205,2))</f>
        <v/>
      </c>
      <c r="O205" s="4">
        <f>MIN(Order!$I$5,ROUND(Q204*(1+Order!$H$5/12),2))</f>
        <v/>
      </c>
      <c r="P205" s="4">
        <f>MAX(0,MIN(ROUND(Q204*(1+Order!$H$5/12),2)-O205,E205-(G205+J205+M205)))</f>
        <v/>
      </c>
      <c r="Q205" s="4">
        <f>MAX(0,ROUND(ROUND(Q204*(1+Order!$H$5/12),2)-O205-P205,2))</f>
        <v/>
      </c>
      <c r="R205" s="4">
        <f>MIN(Order!$I$6,ROUND(T204*(1+Order!$H$6/12),2))</f>
        <v/>
      </c>
      <c r="S205" s="4">
        <f>MAX(0,MIN(ROUND(T204*(1+Order!$H$6/12),2)-R205,E205-(G205+J205+M205+P205)))</f>
        <v/>
      </c>
      <c r="T205" s="4">
        <f>MAX(0,ROUND(ROUND(T204*(1+Order!$H$6/12),2)-R205-S205,2))</f>
        <v/>
      </c>
      <c r="U205" s="4">
        <f>MIN(Order!$I$7,ROUND(W204*(1+Order!$H$7/12),2))</f>
        <v/>
      </c>
      <c r="V205" s="4">
        <f>MAX(0,MIN(ROUND(W204*(1+Order!$H$7/12),2)-U205,E205-(G205+J205+M205+P205+S205)))</f>
        <v/>
      </c>
      <c r="W205" s="4">
        <f>MAX(0,ROUND(ROUND(W204*(1+Order!$H$7/12),2)-U205-V205,2))</f>
        <v/>
      </c>
      <c r="X205" s="4">
        <f>MIN(Order!$I$8,ROUND(Z204*(1+Order!$H$8/12),2))</f>
        <v/>
      </c>
      <c r="Y205" s="4">
        <f>MAX(0,MIN(ROUND(Z204*(1+Order!$H$8/12),2)-X205,E205-(G205+J205+M205+P205+S205+V205)))</f>
        <v/>
      </c>
      <c r="Z205" s="4">
        <f>MAX(0,ROUND(ROUND(Z204*(1+Order!$H$8/12),2)-X205-Y205,2))</f>
        <v/>
      </c>
      <c r="AA205" s="4">
        <f>MIN(Order!$I$9,ROUND(AC204*(1+Order!$H$9/12),2))</f>
        <v/>
      </c>
      <c r="AB205" s="4">
        <f>MAX(0,MIN(ROUND(AC204*(1+Order!$H$9/12),2)-AA205,E205-(G205+J205+M205+P205+S205+V205+Y205)))</f>
        <v/>
      </c>
      <c r="AC205" s="4">
        <f>MAX(0,ROUND(ROUND(AC204*(1+Order!$H$9/12),2)-AA205-AB205,2))</f>
        <v/>
      </c>
      <c r="AD205" s="4">
        <f>MIN(Order!$I$10,ROUND(AF204*(1+Order!$H$10/12),2))</f>
        <v/>
      </c>
      <c r="AE205" s="4">
        <f>MAX(0,MIN(ROUND(AF204*(1+Order!$H$10/12),2)-AD205,E205-(G205+J205+M205+P205+S205+V205+Y205+AB205)))</f>
        <v/>
      </c>
      <c r="AF205" s="4">
        <f>MAX(0,ROUND(ROUND(AF204*(1+Order!$H$10/12),2)-AD205-AE205,2))</f>
        <v/>
      </c>
      <c r="AG205" s="4">
        <f>MIN(Order!$I$11,ROUND(AI204*(1+Order!$H$11/12),2))</f>
        <v/>
      </c>
      <c r="AH205" s="4">
        <f>MAX(0,MIN(ROUND(AI204*(1+Order!$H$11/12),2)-AG205,E205-(G205+J205+M205+P205+S205+V205+Y205+AB205+AE205)))</f>
        <v/>
      </c>
      <c r="AI205" s="4">
        <f>MAX(0,ROUND(ROUND(AI204*(1+Order!$H$11/12),2)-AG205-AH205,2))</f>
        <v/>
      </c>
    </row>
    <row r="206">
      <c r="A206" t="n">
        <v>203</v>
      </c>
      <c r="B206" s="16">
        <f>EDATE('Start here'!$B$7,A206-1)</f>
        <v/>
      </c>
      <c r="C206" s="4">
        <f>H206+K206+N206+Q206+T206+W206+Z206+AC206+AF206+AI206</f>
        <v/>
      </c>
      <c r="D206" s="4">
        <f>ROUND(H205*Order!$H$2/12,2)+ROUND(K205*Order!$H$3/12,2)+ROUND(N205*Order!$H$4/12,2)+ROUND(Q205*Order!$H$5/12,2)+ROUND(T205*Order!$H$6/12,2)+ROUND(W205*Order!$H$7/12,2)+ROUND(Z205*Order!$H$8/12,2)+ROUND(AC205*Order!$H$9/12,2)+ROUND(AF205*Order!$H$10/12,2)+ROUND(AI205*Order!$H$11/12,2)</f>
        <v/>
      </c>
      <c r="E206" s="4">
        <f>MAX(0,'Start here'!$B$6-(F206+I206+L206+O206+R206+U206+X206+AA206+AD206+AG206))</f>
        <v/>
      </c>
      <c r="F206" s="4">
        <f>MIN(Order!$I$2,ROUND(H205*(1+Order!$H$2/12),2))</f>
        <v/>
      </c>
      <c r="G206" s="4">
        <f>MAX(0,MIN(ROUND(H205*(1+Order!$H$2/12),2)-F206,E206-(0)))</f>
        <v/>
      </c>
      <c r="H206" s="4">
        <f>MAX(0,ROUND(ROUND(H205*(1+Order!$H$2/12),2)-F206-G206,2))</f>
        <v/>
      </c>
      <c r="I206" s="4">
        <f>MIN(Order!$I$3,ROUND(K205*(1+Order!$H$3/12),2))</f>
        <v/>
      </c>
      <c r="J206" s="4">
        <f>MAX(0,MIN(ROUND(K205*(1+Order!$H$3/12),2)-I206,E206-(G206)))</f>
        <v/>
      </c>
      <c r="K206" s="4">
        <f>MAX(0,ROUND(ROUND(K205*(1+Order!$H$3/12),2)-I206-J206,2))</f>
        <v/>
      </c>
      <c r="L206" s="4">
        <f>MIN(Order!$I$4,ROUND(N205*(1+Order!$H$4/12),2))</f>
        <v/>
      </c>
      <c r="M206" s="4">
        <f>MAX(0,MIN(ROUND(N205*(1+Order!$H$4/12),2)-L206,E206-(G206+J206)))</f>
        <v/>
      </c>
      <c r="N206" s="4">
        <f>MAX(0,ROUND(ROUND(N205*(1+Order!$H$4/12),2)-L206-M206,2))</f>
        <v/>
      </c>
      <c r="O206" s="4">
        <f>MIN(Order!$I$5,ROUND(Q205*(1+Order!$H$5/12),2))</f>
        <v/>
      </c>
      <c r="P206" s="4">
        <f>MAX(0,MIN(ROUND(Q205*(1+Order!$H$5/12),2)-O206,E206-(G206+J206+M206)))</f>
        <v/>
      </c>
      <c r="Q206" s="4">
        <f>MAX(0,ROUND(ROUND(Q205*(1+Order!$H$5/12),2)-O206-P206,2))</f>
        <v/>
      </c>
      <c r="R206" s="4">
        <f>MIN(Order!$I$6,ROUND(T205*(1+Order!$H$6/12),2))</f>
        <v/>
      </c>
      <c r="S206" s="4">
        <f>MAX(0,MIN(ROUND(T205*(1+Order!$H$6/12),2)-R206,E206-(G206+J206+M206+P206)))</f>
        <v/>
      </c>
      <c r="T206" s="4">
        <f>MAX(0,ROUND(ROUND(T205*(1+Order!$H$6/12),2)-R206-S206,2))</f>
        <v/>
      </c>
      <c r="U206" s="4">
        <f>MIN(Order!$I$7,ROUND(W205*(1+Order!$H$7/12),2))</f>
        <v/>
      </c>
      <c r="V206" s="4">
        <f>MAX(0,MIN(ROUND(W205*(1+Order!$H$7/12),2)-U206,E206-(G206+J206+M206+P206+S206)))</f>
        <v/>
      </c>
      <c r="W206" s="4">
        <f>MAX(0,ROUND(ROUND(W205*(1+Order!$H$7/12),2)-U206-V206,2))</f>
        <v/>
      </c>
      <c r="X206" s="4">
        <f>MIN(Order!$I$8,ROUND(Z205*(1+Order!$H$8/12),2))</f>
        <v/>
      </c>
      <c r="Y206" s="4">
        <f>MAX(0,MIN(ROUND(Z205*(1+Order!$H$8/12),2)-X206,E206-(G206+J206+M206+P206+S206+V206)))</f>
        <v/>
      </c>
      <c r="Z206" s="4">
        <f>MAX(0,ROUND(ROUND(Z205*(1+Order!$H$8/12),2)-X206-Y206,2))</f>
        <v/>
      </c>
      <c r="AA206" s="4">
        <f>MIN(Order!$I$9,ROUND(AC205*(1+Order!$H$9/12),2))</f>
        <v/>
      </c>
      <c r="AB206" s="4">
        <f>MAX(0,MIN(ROUND(AC205*(1+Order!$H$9/12),2)-AA206,E206-(G206+J206+M206+P206+S206+V206+Y206)))</f>
        <v/>
      </c>
      <c r="AC206" s="4">
        <f>MAX(0,ROUND(ROUND(AC205*(1+Order!$H$9/12),2)-AA206-AB206,2))</f>
        <v/>
      </c>
      <c r="AD206" s="4">
        <f>MIN(Order!$I$10,ROUND(AF205*(1+Order!$H$10/12),2))</f>
        <v/>
      </c>
      <c r="AE206" s="4">
        <f>MAX(0,MIN(ROUND(AF205*(1+Order!$H$10/12),2)-AD206,E206-(G206+J206+M206+P206+S206+V206+Y206+AB206)))</f>
        <v/>
      </c>
      <c r="AF206" s="4">
        <f>MAX(0,ROUND(ROUND(AF205*(1+Order!$H$10/12),2)-AD206-AE206,2))</f>
        <v/>
      </c>
      <c r="AG206" s="4">
        <f>MIN(Order!$I$11,ROUND(AI205*(1+Order!$H$11/12),2))</f>
        <v/>
      </c>
      <c r="AH206" s="4">
        <f>MAX(0,MIN(ROUND(AI205*(1+Order!$H$11/12),2)-AG206,E206-(G206+J206+M206+P206+S206+V206+Y206+AB206+AE206)))</f>
        <v/>
      </c>
      <c r="AI206" s="4">
        <f>MAX(0,ROUND(ROUND(AI205*(1+Order!$H$11/12),2)-AG206-AH206,2))</f>
        <v/>
      </c>
    </row>
    <row r="207">
      <c r="A207" t="n">
        <v>204</v>
      </c>
      <c r="B207" s="16">
        <f>EDATE('Start here'!$B$7,A207-1)</f>
        <v/>
      </c>
      <c r="C207" s="4">
        <f>H207+K207+N207+Q207+T207+W207+Z207+AC207+AF207+AI207</f>
        <v/>
      </c>
      <c r="D207" s="4">
        <f>ROUND(H206*Order!$H$2/12,2)+ROUND(K206*Order!$H$3/12,2)+ROUND(N206*Order!$H$4/12,2)+ROUND(Q206*Order!$H$5/12,2)+ROUND(T206*Order!$H$6/12,2)+ROUND(W206*Order!$H$7/12,2)+ROUND(Z206*Order!$H$8/12,2)+ROUND(AC206*Order!$H$9/12,2)+ROUND(AF206*Order!$H$10/12,2)+ROUND(AI206*Order!$H$11/12,2)</f>
        <v/>
      </c>
      <c r="E207" s="4">
        <f>MAX(0,'Start here'!$B$6-(F207+I207+L207+O207+R207+U207+X207+AA207+AD207+AG207))</f>
        <v/>
      </c>
      <c r="F207" s="4">
        <f>MIN(Order!$I$2,ROUND(H206*(1+Order!$H$2/12),2))</f>
        <v/>
      </c>
      <c r="G207" s="4">
        <f>MAX(0,MIN(ROUND(H206*(1+Order!$H$2/12),2)-F207,E207-(0)))</f>
        <v/>
      </c>
      <c r="H207" s="4">
        <f>MAX(0,ROUND(ROUND(H206*(1+Order!$H$2/12),2)-F207-G207,2))</f>
        <v/>
      </c>
      <c r="I207" s="4">
        <f>MIN(Order!$I$3,ROUND(K206*(1+Order!$H$3/12),2))</f>
        <v/>
      </c>
      <c r="J207" s="4">
        <f>MAX(0,MIN(ROUND(K206*(1+Order!$H$3/12),2)-I207,E207-(G207)))</f>
        <v/>
      </c>
      <c r="K207" s="4">
        <f>MAX(0,ROUND(ROUND(K206*(1+Order!$H$3/12),2)-I207-J207,2))</f>
        <v/>
      </c>
      <c r="L207" s="4">
        <f>MIN(Order!$I$4,ROUND(N206*(1+Order!$H$4/12),2))</f>
        <v/>
      </c>
      <c r="M207" s="4">
        <f>MAX(0,MIN(ROUND(N206*(1+Order!$H$4/12),2)-L207,E207-(G207+J207)))</f>
        <v/>
      </c>
      <c r="N207" s="4">
        <f>MAX(0,ROUND(ROUND(N206*(1+Order!$H$4/12),2)-L207-M207,2))</f>
        <v/>
      </c>
      <c r="O207" s="4">
        <f>MIN(Order!$I$5,ROUND(Q206*(1+Order!$H$5/12),2))</f>
        <v/>
      </c>
      <c r="P207" s="4">
        <f>MAX(0,MIN(ROUND(Q206*(1+Order!$H$5/12),2)-O207,E207-(G207+J207+M207)))</f>
        <v/>
      </c>
      <c r="Q207" s="4">
        <f>MAX(0,ROUND(ROUND(Q206*(1+Order!$H$5/12),2)-O207-P207,2))</f>
        <v/>
      </c>
      <c r="R207" s="4">
        <f>MIN(Order!$I$6,ROUND(T206*(1+Order!$H$6/12),2))</f>
        <v/>
      </c>
      <c r="S207" s="4">
        <f>MAX(0,MIN(ROUND(T206*(1+Order!$H$6/12),2)-R207,E207-(G207+J207+M207+P207)))</f>
        <v/>
      </c>
      <c r="T207" s="4">
        <f>MAX(0,ROUND(ROUND(T206*(1+Order!$H$6/12),2)-R207-S207,2))</f>
        <v/>
      </c>
      <c r="U207" s="4">
        <f>MIN(Order!$I$7,ROUND(W206*(1+Order!$H$7/12),2))</f>
        <v/>
      </c>
      <c r="V207" s="4">
        <f>MAX(0,MIN(ROUND(W206*(1+Order!$H$7/12),2)-U207,E207-(G207+J207+M207+P207+S207)))</f>
        <v/>
      </c>
      <c r="W207" s="4">
        <f>MAX(0,ROUND(ROUND(W206*(1+Order!$H$7/12),2)-U207-V207,2))</f>
        <v/>
      </c>
      <c r="X207" s="4">
        <f>MIN(Order!$I$8,ROUND(Z206*(1+Order!$H$8/12),2))</f>
        <v/>
      </c>
      <c r="Y207" s="4">
        <f>MAX(0,MIN(ROUND(Z206*(1+Order!$H$8/12),2)-X207,E207-(G207+J207+M207+P207+S207+V207)))</f>
        <v/>
      </c>
      <c r="Z207" s="4">
        <f>MAX(0,ROUND(ROUND(Z206*(1+Order!$H$8/12),2)-X207-Y207,2))</f>
        <v/>
      </c>
      <c r="AA207" s="4">
        <f>MIN(Order!$I$9,ROUND(AC206*(1+Order!$H$9/12),2))</f>
        <v/>
      </c>
      <c r="AB207" s="4">
        <f>MAX(0,MIN(ROUND(AC206*(1+Order!$H$9/12),2)-AA207,E207-(G207+J207+M207+P207+S207+V207+Y207)))</f>
        <v/>
      </c>
      <c r="AC207" s="4">
        <f>MAX(0,ROUND(ROUND(AC206*(1+Order!$H$9/12),2)-AA207-AB207,2))</f>
        <v/>
      </c>
      <c r="AD207" s="4">
        <f>MIN(Order!$I$10,ROUND(AF206*(1+Order!$H$10/12),2))</f>
        <v/>
      </c>
      <c r="AE207" s="4">
        <f>MAX(0,MIN(ROUND(AF206*(1+Order!$H$10/12),2)-AD207,E207-(G207+J207+M207+P207+S207+V207+Y207+AB207)))</f>
        <v/>
      </c>
      <c r="AF207" s="4">
        <f>MAX(0,ROUND(ROUND(AF206*(1+Order!$H$10/12),2)-AD207-AE207,2))</f>
        <v/>
      </c>
      <c r="AG207" s="4">
        <f>MIN(Order!$I$11,ROUND(AI206*(1+Order!$H$11/12),2))</f>
        <v/>
      </c>
      <c r="AH207" s="4">
        <f>MAX(0,MIN(ROUND(AI206*(1+Order!$H$11/12),2)-AG207,E207-(G207+J207+M207+P207+S207+V207+Y207+AB207+AE207)))</f>
        <v/>
      </c>
      <c r="AI207" s="4">
        <f>MAX(0,ROUND(ROUND(AI206*(1+Order!$H$11/12),2)-AG207-AH207,2))</f>
        <v/>
      </c>
    </row>
    <row r="208">
      <c r="A208" t="n">
        <v>205</v>
      </c>
      <c r="B208" s="16">
        <f>EDATE('Start here'!$B$7,A208-1)</f>
        <v/>
      </c>
      <c r="C208" s="4">
        <f>H208+K208+N208+Q208+T208+W208+Z208+AC208+AF208+AI208</f>
        <v/>
      </c>
      <c r="D208" s="4">
        <f>ROUND(H207*Order!$H$2/12,2)+ROUND(K207*Order!$H$3/12,2)+ROUND(N207*Order!$H$4/12,2)+ROUND(Q207*Order!$H$5/12,2)+ROUND(T207*Order!$H$6/12,2)+ROUND(W207*Order!$H$7/12,2)+ROUND(Z207*Order!$H$8/12,2)+ROUND(AC207*Order!$H$9/12,2)+ROUND(AF207*Order!$H$10/12,2)+ROUND(AI207*Order!$H$11/12,2)</f>
        <v/>
      </c>
      <c r="E208" s="4">
        <f>MAX(0,'Start here'!$B$6-(F208+I208+L208+O208+R208+U208+X208+AA208+AD208+AG208))</f>
        <v/>
      </c>
      <c r="F208" s="4">
        <f>MIN(Order!$I$2,ROUND(H207*(1+Order!$H$2/12),2))</f>
        <v/>
      </c>
      <c r="G208" s="4">
        <f>MAX(0,MIN(ROUND(H207*(1+Order!$H$2/12),2)-F208,E208-(0)))</f>
        <v/>
      </c>
      <c r="H208" s="4">
        <f>MAX(0,ROUND(ROUND(H207*(1+Order!$H$2/12),2)-F208-G208,2))</f>
        <v/>
      </c>
      <c r="I208" s="4">
        <f>MIN(Order!$I$3,ROUND(K207*(1+Order!$H$3/12),2))</f>
        <v/>
      </c>
      <c r="J208" s="4">
        <f>MAX(0,MIN(ROUND(K207*(1+Order!$H$3/12),2)-I208,E208-(G208)))</f>
        <v/>
      </c>
      <c r="K208" s="4">
        <f>MAX(0,ROUND(ROUND(K207*(1+Order!$H$3/12),2)-I208-J208,2))</f>
        <v/>
      </c>
      <c r="L208" s="4">
        <f>MIN(Order!$I$4,ROUND(N207*(1+Order!$H$4/12),2))</f>
        <v/>
      </c>
      <c r="M208" s="4">
        <f>MAX(0,MIN(ROUND(N207*(1+Order!$H$4/12),2)-L208,E208-(G208+J208)))</f>
        <v/>
      </c>
      <c r="N208" s="4">
        <f>MAX(0,ROUND(ROUND(N207*(1+Order!$H$4/12),2)-L208-M208,2))</f>
        <v/>
      </c>
      <c r="O208" s="4">
        <f>MIN(Order!$I$5,ROUND(Q207*(1+Order!$H$5/12),2))</f>
        <v/>
      </c>
      <c r="P208" s="4">
        <f>MAX(0,MIN(ROUND(Q207*(1+Order!$H$5/12),2)-O208,E208-(G208+J208+M208)))</f>
        <v/>
      </c>
      <c r="Q208" s="4">
        <f>MAX(0,ROUND(ROUND(Q207*(1+Order!$H$5/12),2)-O208-P208,2))</f>
        <v/>
      </c>
      <c r="R208" s="4">
        <f>MIN(Order!$I$6,ROUND(T207*(1+Order!$H$6/12),2))</f>
        <v/>
      </c>
      <c r="S208" s="4">
        <f>MAX(0,MIN(ROUND(T207*(1+Order!$H$6/12),2)-R208,E208-(G208+J208+M208+P208)))</f>
        <v/>
      </c>
      <c r="T208" s="4">
        <f>MAX(0,ROUND(ROUND(T207*(1+Order!$H$6/12),2)-R208-S208,2))</f>
        <v/>
      </c>
      <c r="U208" s="4">
        <f>MIN(Order!$I$7,ROUND(W207*(1+Order!$H$7/12),2))</f>
        <v/>
      </c>
      <c r="V208" s="4">
        <f>MAX(0,MIN(ROUND(W207*(1+Order!$H$7/12),2)-U208,E208-(G208+J208+M208+P208+S208)))</f>
        <v/>
      </c>
      <c r="W208" s="4">
        <f>MAX(0,ROUND(ROUND(W207*(1+Order!$H$7/12),2)-U208-V208,2))</f>
        <v/>
      </c>
      <c r="X208" s="4">
        <f>MIN(Order!$I$8,ROUND(Z207*(1+Order!$H$8/12),2))</f>
        <v/>
      </c>
      <c r="Y208" s="4">
        <f>MAX(0,MIN(ROUND(Z207*(1+Order!$H$8/12),2)-X208,E208-(G208+J208+M208+P208+S208+V208)))</f>
        <v/>
      </c>
      <c r="Z208" s="4">
        <f>MAX(0,ROUND(ROUND(Z207*(1+Order!$H$8/12),2)-X208-Y208,2))</f>
        <v/>
      </c>
      <c r="AA208" s="4">
        <f>MIN(Order!$I$9,ROUND(AC207*(1+Order!$H$9/12),2))</f>
        <v/>
      </c>
      <c r="AB208" s="4">
        <f>MAX(0,MIN(ROUND(AC207*(1+Order!$H$9/12),2)-AA208,E208-(G208+J208+M208+P208+S208+V208+Y208)))</f>
        <v/>
      </c>
      <c r="AC208" s="4">
        <f>MAX(0,ROUND(ROUND(AC207*(1+Order!$H$9/12),2)-AA208-AB208,2))</f>
        <v/>
      </c>
      <c r="AD208" s="4">
        <f>MIN(Order!$I$10,ROUND(AF207*(1+Order!$H$10/12),2))</f>
        <v/>
      </c>
      <c r="AE208" s="4">
        <f>MAX(0,MIN(ROUND(AF207*(1+Order!$H$10/12),2)-AD208,E208-(G208+J208+M208+P208+S208+V208+Y208+AB208)))</f>
        <v/>
      </c>
      <c r="AF208" s="4">
        <f>MAX(0,ROUND(ROUND(AF207*(1+Order!$H$10/12),2)-AD208-AE208,2))</f>
        <v/>
      </c>
      <c r="AG208" s="4">
        <f>MIN(Order!$I$11,ROUND(AI207*(1+Order!$H$11/12),2))</f>
        <v/>
      </c>
      <c r="AH208" s="4">
        <f>MAX(0,MIN(ROUND(AI207*(1+Order!$H$11/12),2)-AG208,E208-(G208+J208+M208+P208+S208+V208+Y208+AB208+AE208)))</f>
        <v/>
      </c>
      <c r="AI208" s="4">
        <f>MAX(0,ROUND(ROUND(AI207*(1+Order!$H$11/12),2)-AG208-AH208,2))</f>
        <v/>
      </c>
    </row>
    <row r="209">
      <c r="A209" t="n">
        <v>206</v>
      </c>
      <c r="B209" s="16">
        <f>EDATE('Start here'!$B$7,A209-1)</f>
        <v/>
      </c>
      <c r="C209" s="4">
        <f>H209+K209+N209+Q209+T209+W209+Z209+AC209+AF209+AI209</f>
        <v/>
      </c>
      <c r="D209" s="4">
        <f>ROUND(H208*Order!$H$2/12,2)+ROUND(K208*Order!$H$3/12,2)+ROUND(N208*Order!$H$4/12,2)+ROUND(Q208*Order!$H$5/12,2)+ROUND(T208*Order!$H$6/12,2)+ROUND(W208*Order!$H$7/12,2)+ROUND(Z208*Order!$H$8/12,2)+ROUND(AC208*Order!$H$9/12,2)+ROUND(AF208*Order!$H$10/12,2)+ROUND(AI208*Order!$H$11/12,2)</f>
        <v/>
      </c>
      <c r="E209" s="4">
        <f>MAX(0,'Start here'!$B$6-(F209+I209+L209+O209+R209+U209+X209+AA209+AD209+AG209))</f>
        <v/>
      </c>
      <c r="F209" s="4">
        <f>MIN(Order!$I$2,ROUND(H208*(1+Order!$H$2/12),2))</f>
        <v/>
      </c>
      <c r="G209" s="4">
        <f>MAX(0,MIN(ROUND(H208*(1+Order!$H$2/12),2)-F209,E209-(0)))</f>
        <v/>
      </c>
      <c r="H209" s="4">
        <f>MAX(0,ROUND(ROUND(H208*(1+Order!$H$2/12),2)-F209-G209,2))</f>
        <v/>
      </c>
      <c r="I209" s="4">
        <f>MIN(Order!$I$3,ROUND(K208*(1+Order!$H$3/12),2))</f>
        <v/>
      </c>
      <c r="J209" s="4">
        <f>MAX(0,MIN(ROUND(K208*(1+Order!$H$3/12),2)-I209,E209-(G209)))</f>
        <v/>
      </c>
      <c r="K209" s="4">
        <f>MAX(0,ROUND(ROUND(K208*(1+Order!$H$3/12),2)-I209-J209,2))</f>
        <v/>
      </c>
      <c r="L209" s="4">
        <f>MIN(Order!$I$4,ROUND(N208*(1+Order!$H$4/12),2))</f>
        <v/>
      </c>
      <c r="M209" s="4">
        <f>MAX(0,MIN(ROUND(N208*(1+Order!$H$4/12),2)-L209,E209-(G209+J209)))</f>
        <v/>
      </c>
      <c r="N209" s="4">
        <f>MAX(0,ROUND(ROUND(N208*(1+Order!$H$4/12),2)-L209-M209,2))</f>
        <v/>
      </c>
      <c r="O209" s="4">
        <f>MIN(Order!$I$5,ROUND(Q208*(1+Order!$H$5/12),2))</f>
        <v/>
      </c>
      <c r="P209" s="4">
        <f>MAX(0,MIN(ROUND(Q208*(1+Order!$H$5/12),2)-O209,E209-(G209+J209+M209)))</f>
        <v/>
      </c>
      <c r="Q209" s="4">
        <f>MAX(0,ROUND(ROUND(Q208*(1+Order!$H$5/12),2)-O209-P209,2))</f>
        <v/>
      </c>
      <c r="R209" s="4">
        <f>MIN(Order!$I$6,ROUND(T208*(1+Order!$H$6/12),2))</f>
        <v/>
      </c>
      <c r="S209" s="4">
        <f>MAX(0,MIN(ROUND(T208*(1+Order!$H$6/12),2)-R209,E209-(G209+J209+M209+P209)))</f>
        <v/>
      </c>
      <c r="T209" s="4">
        <f>MAX(0,ROUND(ROUND(T208*(1+Order!$H$6/12),2)-R209-S209,2))</f>
        <v/>
      </c>
      <c r="U209" s="4">
        <f>MIN(Order!$I$7,ROUND(W208*(1+Order!$H$7/12),2))</f>
        <v/>
      </c>
      <c r="V209" s="4">
        <f>MAX(0,MIN(ROUND(W208*(1+Order!$H$7/12),2)-U209,E209-(G209+J209+M209+P209+S209)))</f>
        <v/>
      </c>
      <c r="W209" s="4">
        <f>MAX(0,ROUND(ROUND(W208*(1+Order!$H$7/12),2)-U209-V209,2))</f>
        <v/>
      </c>
      <c r="X209" s="4">
        <f>MIN(Order!$I$8,ROUND(Z208*(1+Order!$H$8/12),2))</f>
        <v/>
      </c>
      <c r="Y209" s="4">
        <f>MAX(0,MIN(ROUND(Z208*(1+Order!$H$8/12),2)-X209,E209-(G209+J209+M209+P209+S209+V209)))</f>
        <v/>
      </c>
      <c r="Z209" s="4">
        <f>MAX(0,ROUND(ROUND(Z208*(1+Order!$H$8/12),2)-X209-Y209,2))</f>
        <v/>
      </c>
      <c r="AA209" s="4">
        <f>MIN(Order!$I$9,ROUND(AC208*(1+Order!$H$9/12),2))</f>
        <v/>
      </c>
      <c r="AB209" s="4">
        <f>MAX(0,MIN(ROUND(AC208*(1+Order!$H$9/12),2)-AA209,E209-(G209+J209+M209+P209+S209+V209+Y209)))</f>
        <v/>
      </c>
      <c r="AC209" s="4">
        <f>MAX(0,ROUND(ROUND(AC208*(1+Order!$H$9/12),2)-AA209-AB209,2))</f>
        <v/>
      </c>
      <c r="AD209" s="4">
        <f>MIN(Order!$I$10,ROUND(AF208*(1+Order!$H$10/12),2))</f>
        <v/>
      </c>
      <c r="AE209" s="4">
        <f>MAX(0,MIN(ROUND(AF208*(1+Order!$H$10/12),2)-AD209,E209-(G209+J209+M209+P209+S209+V209+Y209+AB209)))</f>
        <v/>
      </c>
      <c r="AF209" s="4">
        <f>MAX(0,ROUND(ROUND(AF208*(1+Order!$H$10/12),2)-AD209-AE209,2))</f>
        <v/>
      </c>
      <c r="AG209" s="4">
        <f>MIN(Order!$I$11,ROUND(AI208*(1+Order!$H$11/12),2))</f>
        <v/>
      </c>
      <c r="AH209" s="4">
        <f>MAX(0,MIN(ROUND(AI208*(1+Order!$H$11/12),2)-AG209,E209-(G209+J209+M209+P209+S209+V209+Y209+AB209+AE209)))</f>
        <v/>
      </c>
      <c r="AI209" s="4">
        <f>MAX(0,ROUND(ROUND(AI208*(1+Order!$H$11/12),2)-AG209-AH209,2))</f>
        <v/>
      </c>
    </row>
    <row r="210">
      <c r="A210" t="n">
        <v>207</v>
      </c>
      <c r="B210" s="16">
        <f>EDATE('Start here'!$B$7,A210-1)</f>
        <v/>
      </c>
      <c r="C210" s="4">
        <f>H210+K210+N210+Q210+T210+W210+Z210+AC210+AF210+AI210</f>
        <v/>
      </c>
      <c r="D210" s="4">
        <f>ROUND(H209*Order!$H$2/12,2)+ROUND(K209*Order!$H$3/12,2)+ROUND(N209*Order!$H$4/12,2)+ROUND(Q209*Order!$H$5/12,2)+ROUND(T209*Order!$H$6/12,2)+ROUND(W209*Order!$H$7/12,2)+ROUND(Z209*Order!$H$8/12,2)+ROUND(AC209*Order!$H$9/12,2)+ROUND(AF209*Order!$H$10/12,2)+ROUND(AI209*Order!$H$11/12,2)</f>
        <v/>
      </c>
      <c r="E210" s="4">
        <f>MAX(0,'Start here'!$B$6-(F210+I210+L210+O210+R210+U210+X210+AA210+AD210+AG210))</f>
        <v/>
      </c>
      <c r="F210" s="4">
        <f>MIN(Order!$I$2,ROUND(H209*(1+Order!$H$2/12),2))</f>
        <v/>
      </c>
      <c r="G210" s="4">
        <f>MAX(0,MIN(ROUND(H209*(1+Order!$H$2/12),2)-F210,E210-(0)))</f>
        <v/>
      </c>
      <c r="H210" s="4">
        <f>MAX(0,ROUND(ROUND(H209*(1+Order!$H$2/12),2)-F210-G210,2))</f>
        <v/>
      </c>
      <c r="I210" s="4">
        <f>MIN(Order!$I$3,ROUND(K209*(1+Order!$H$3/12),2))</f>
        <v/>
      </c>
      <c r="J210" s="4">
        <f>MAX(0,MIN(ROUND(K209*(1+Order!$H$3/12),2)-I210,E210-(G210)))</f>
        <v/>
      </c>
      <c r="K210" s="4">
        <f>MAX(0,ROUND(ROUND(K209*(1+Order!$H$3/12),2)-I210-J210,2))</f>
        <v/>
      </c>
      <c r="L210" s="4">
        <f>MIN(Order!$I$4,ROUND(N209*(1+Order!$H$4/12),2))</f>
        <v/>
      </c>
      <c r="M210" s="4">
        <f>MAX(0,MIN(ROUND(N209*(1+Order!$H$4/12),2)-L210,E210-(G210+J210)))</f>
        <v/>
      </c>
      <c r="N210" s="4">
        <f>MAX(0,ROUND(ROUND(N209*(1+Order!$H$4/12),2)-L210-M210,2))</f>
        <v/>
      </c>
      <c r="O210" s="4">
        <f>MIN(Order!$I$5,ROUND(Q209*(1+Order!$H$5/12),2))</f>
        <v/>
      </c>
      <c r="P210" s="4">
        <f>MAX(0,MIN(ROUND(Q209*(1+Order!$H$5/12),2)-O210,E210-(G210+J210+M210)))</f>
        <v/>
      </c>
      <c r="Q210" s="4">
        <f>MAX(0,ROUND(ROUND(Q209*(1+Order!$H$5/12),2)-O210-P210,2))</f>
        <v/>
      </c>
      <c r="R210" s="4">
        <f>MIN(Order!$I$6,ROUND(T209*(1+Order!$H$6/12),2))</f>
        <v/>
      </c>
      <c r="S210" s="4">
        <f>MAX(0,MIN(ROUND(T209*(1+Order!$H$6/12),2)-R210,E210-(G210+J210+M210+P210)))</f>
        <v/>
      </c>
      <c r="T210" s="4">
        <f>MAX(0,ROUND(ROUND(T209*(1+Order!$H$6/12),2)-R210-S210,2))</f>
        <v/>
      </c>
      <c r="U210" s="4">
        <f>MIN(Order!$I$7,ROUND(W209*(1+Order!$H$7/12),2))</f>
        <v/>
      </c>
      <c r="V210" s="4">
        <f>MAX(0,MIN(ROUND(W209*(1+Order!$H$7/12),2)-U210,E210-(G210+J210+M210+P210+S210)))</f>
        <v/>
      </c>
      <c r="W210" s="4">
        <f>MAX(0,ROUND(ROUND(W209*(1+Order!$H$7/12),2)-U210-V210,2))</f>
        <v/>
      </c>
      <c r="X210" s="4">
        <f>MIN(Order!$I$8,ROUND(Z209*(1+Order!$H$8/12),2))</f>
        <v/>
      </c>
      <c r="Y210" s="4">
        <f>MAX(0,MIN(ROUND(Z209*(1+Order!$H$8/12),2)-X210,E210-(G210+J210+M210+P210+S210+V210)))</f>
        <v/>
      </c>
      <c r="Z210" s="4">
        <f>MAX(0,ROUND(ROUND(Z209*(1+Order!$H$8/12),2)-X210-Y210,2))</f>
        <v/>
      </c>
      <c r="AA210" s="4">
        <f>MIN(Order!$I$9,ROUND(AC209*(1+Order!$H$9/12),2))</f>
        <v/>
      </c>
      <c r="AB210" s="4">
        <f>MAX(0,MIN(ROUND(AC209*(1+Order!$H$9/12),2)-AA210,E210-(G210+J210+M210+P210+S210+V210+Y210)))</f>
        <v/>
      </c>
      <c r="AC210" s="4">
        <f>MAX(0,ROUND(ROUND(AC209*(1+Order!$H$9/12),2)-AA210-AB210,2))</f>
        <v/>
      </c>
      <c r="AD210" s="4">
        <f>MIN(Order!$I$10,ROUND(AF209*(1+Order!$H$10/12),2))</f>
        <v/>
      </c>
      <c r="AE210" s="4">
        <f>MAX(0,MIN(ROUND(AF209*(1+Order!$H$10/12),2)-AD210,E210-(G210+J210+M210+P210+S210+V210+Y210+AB210)))</f>
        <v/>
      </c>
      <c r="AF210" s="4">
        <f>MAX(0,ROUND(ROUND(AF209*(1+Order!$H$10/12),2)-AD210-AE210,2))</f>
        <v/>
      </c>
      <c r="AG210" s="4">
        <f>MIN(Order!$I$11,ROUND(AI209*(1+Order!$H$11/12),2))</f>
        <v/>
      </c>
      <c r="AH210" s="4">
        <f>MAX(0,MIN(ROUND(AI209*(1+Order!$H$11/12),2)-AG210,E210-(G210+J210+M210+P210+S210+V210+Y210+AB210+AE210)))</f>
        <v/>
      </c>
      <c r="AI210" s="4">
        <f>MAX(0,ROUND(ROUND(AI209*(1+Order!$H$11/12),2)-AG210-AH210,2))</f>
        <v/>
      </c>
    </row>
    <row r="211">
      <c r="A211" t="n">
        <v>208</v>
      </c>
      <c r="B211" s="16">
        <f>EDATE('Start here'!$B$7,A211-1)</f>
        <v/>
      </c>
      <c r="C211" s="4">
        <f>H211+K211+N211+Q211+T211+W211+Z211+AC211+AF211+AI211</f>
        <v/>
      </c>
      <c r="D211" s="4">
        <f>ROUND(H210*Order!$H$2/12,2)+ROUND(K210*Order!$H$3/12,2)+ROUND(N210*Order!$H$4/12,2)+ROUND(Q210*Order!$H$5/12,2)+ROUND(T210*Order!$H$6/12,2)+ROUND(W210*Order!$H$7/12,2)+ROUND(Z210*Order!$H$8/12,2)+ROUND(AC210*Order!$H$9/12,2)+ROUND(AF210*Order!$H$10/12,2)+ROUND(AI210*Order!$H$11/12,2)</f>
        <v/>
      </c>
      <c r="E211" s="4">
        <f>MAX(0,'Start here'!$B$6-(F211+I211+L211+O211+R211+U211+X211+AA211+AD211+AG211))</f>
        <v/>
      </c>
      <c r="F211" s="4">
        <f>MIN(Order!$I$2,ROUND(H210*(1+Order!$H$2/12),2))</f>
        <v/>
      </c>
      <c r="G211" s="4">
        <f>MAX(0,MIN(ROUND(H210*(1+Order!$H$2/12),2)-F211,E211-(0)))</f>
        <v/>
      </c>
      <c r="H211" s="4">
        <f>MAX(0,ROUND(ROUND(H210*(1+Order!$H$2/12),2)-F211-G211,2))</f>
        <v/>
      </c>
      <c r="I211" s="4">
        <f>MIN(Order!$I$3,ROUND(K210*(1+Order!$H$3/12),2))</f>
        <v/>
      </c>
      <c r="J211" s="4">
        <f>MAX(0,MIN(ROUND(K210*(1+Order!$H$3/12),2)-I211,E211-(G211)))</f>
        <v/>
      </c>
      <c r="K211" s="4">
        <f>MAX(0,ROUND(ROUND(K210*(1+Order!$H$3/12),2)-I211-J211,2))</f>
        <v/>
      </c>
      <c r="L211" s="4">
        <f>MIN(Order!$I$4,ROUND(N210*(1+Order!$H$4/12),2))</f>
        <v/>
      </c>
      <c r="M211" s="4">
        <f>MAX(0,MIN(ROUND(N210*(1+Order!$H$4/12),2)-L211,E211-(G211+J211)))</f>
        <v/>
      </c>
      <c r="N211" s="4">
        <f>MAX(0,ROUND(ROUND(N210*(1+Order!$H$4/12),2)-L211-M211,2))</f>
        <v/>
      </c>
      <c r="O211" s="4">
        <f>MIN(Order!$I$5,ROUND(Q210*(1+Order!$H$5/12),2))</f>
        <v/>
      </c>
      <c r="P211" s="4">
        <f>MAX(0,MIN(ROUND(Q210*(1+Order!$H$5/12),2)-O211,E211-(G211+J211+M211)))</f>
        <v/>
      </c>
      <c r="Q211" s="4">
        <f>MAX(0,ROUND(ROUND(Q210*(1+Order!$H$5/12),2)-O211-P211,2))</f>
        <v/>
      </c>
      <c r="R211" s="4">
        <f>MIN(Order!$I$6,ROUND(T210*(1+Order!$H$6/12),2))</f>
        <v/>
      </c>
      <c r="S211" s="4">
        <f>MAX(0,MIN(ROUND(T210*(1+Order!$H$6/12),2)-R211,E211-(G211+J211+M211+P211)))</f>
        <v/>
      </c>
      <c r="T211" s="4">
        <f>MAX(0,ROUND(ROUND(T210*(1+Order!$H$6/12),2)-R211-S211,2))</f>
        <v/>
      </c>
      <c r="U211" s="4">
        <f>MIN(Order!$I$7,ROUND(W210*(1+Order!$H$7/12),2))</f>
        <v/>
      </c>
      <c r="V211" s="4">
        <f>MAX(0,MIN(ROUND(W210*(1+Order!$H$7/12),2)-U211,E211-(G211+J211+M211+P211+S211)))</f>
        <v/>
      </c>
      <c r="W211" s="4">
        <f>MAX(0,ROUND(ROUND(W210*(1+Order!$H$7/12),2)-U211-V211,2))</f>
        <v/>
      </c>
      <c r="X211" s="4">
        <f>MIN(Order!$I$8,ROUND(Z210*(1+Order!$H$8/12),2))</f>
        <v/>
      </c>
      <c r="Y211" s="4">
        <f>MAX(0,MIN(ROUND(Z210*(1+Order!$H$8/12),2)-X211,E211-(G211+J211+M211+P211+S211+V211)))</f>
        <v/>
      </c>
      <c r="Z211" s="4">
        <f>MAX(0,ROUND(ROUND(Z210*(1+Order!$H$8/12),2)-X211-Y211,2))</f>
        <v/>
      </c>
      <c r="AA211" s="4">
        <f>MIN(Order!$I$9,ROUND(AC210*(1+Order!$H$9/12),2))</f>
        <v/>
      </c>
      <c r="AB211" s="4">
        <f>MAX(0,MIN(ROUND(AC210*(1+Order!$H$9/12),2)-AA211,E211-(G211+J211+M211+P211+S211+V211+Y211)))</f>
        <v/>
      </c>
      <c r="AC211" s="4">
        <f>MAX(0,ROUND(ROUND(AC210*(1+Order!$H$9/12),2)-AA211-AB211,2))</f>
        <v/>
      </c>
      <c r="AD211" s="4">
        <f>MIN(Order!$I$10,ROUND(AF210*(1+Order!$H$10/12),2))</f>
        <v/>
      </c>
      <c r="AE211" s="4">
        <f>MAX(0,MIN(ROUND(AF210*(1+Order!$H$10/12),2)-AD211,E211-(G211+J211+M211+P211+S211+V211+Y211+AB211)))</f>
        <v/>
      </c>
      <c r="AF211" s="4">
        <f>MAX(0,ROUND(ROUND(AF210*(1+Order!$H$10/12),2)-AD211-AE211,2))</f>
        <v/>
      </c>
      <c r="AG211" s="4">
        <f>MIN(Order!$I$11,ROUND(AI210*(1+Order!$H$11/12),2))</f>
        <v/>
      </c>
      <c r="AH211" s="4">
        <f>MAX(0,MIN(ROUND(AI210*(1+Order!$H$11/12),2)-AG211,E211-(G211+J211+M211+P211+S211+V211+Y211+AB211+AE211)))</f>
        <v/>
      </c>
      <c r="AI211" s="4">
        <f>MAX(0,ROUND(ROUND(AI210*(1+Order!$H$11/12),2)-AG211-AH211,2))</f>
        <v/>
      </c>
    </row>
    <row r="212">
      <c r="A212" t="n">
        <v>209</v>
      </c>
      <c r="B212" s="16">
        <f>EDATE('Start here'!$B$7,A212-1)</f>
        <v/>
      </c>
      <c r="C212" s="4">
        <f>H212+K212+N212+Q212+T212+W212+Z212+AC212+AF212+AI212</f>
        <v/>
      </c>
      <c r="D212" s="4">
        <f>ROUND(H211*Order!$H$2/12,2)+ROUND(K211*Order!$H$3/12,2)+ROUND(N211*Order!$H$4/12,2)+ROUND(Q211*Order!$H$5/12,2)+ROUND(T211*Order!$H$6/12,2)+ROUND(W211*Order!$H$7/12,2)+ROUND(Z211*Order!$H$8/12,2)+ROUND(AC211*Order!$H$9/12,2)+ROUND(AF211*Order!$H$10/12,2)+ROUND(AI211*Order!$H$11/12,2)</f>
        <v/>
      </c>
      <c r="E212" s="4">
        <f>MAX(0,'Start here'!$B$6-(F212+I212+L212+O212+R212+U212+X212+AA212+AD212+AG212))</f>
        <v/>
      </c>
      <c r="F212" s="4">
        <f>MIN(Order!$I$2,ROUND(H211*(1+Order!$H$2/12),2))</f>
        <v/>
      </c>
      <c r="G212" s="4">
        <f>MAX(0,MIN(ROUND(H211*(1+Order!$H$2/12),2)-F212,E212-(0)))</f>
        <v/>
      </c>
      <c r="H212" s="4">
        <f>MAX(0,ROUND(ROUND(H211*(1+Order!$H$2/12),2)-F212-G212,2))</f>
        <v/>
      </c>
      <c r="I212" s="4">
        <f>MIN(Order!$I$3,ROUND(K211*(1+Order!$H$3/12),2))</f>
        <v/>
      </c>
      <c r="J212" s="4">
        <f>MAX(0,MIN(ROUND(K211*(1+Order!$H$3/12),2)-I212,E212-(G212)))</f>
        <v/>
      </c>
      <c r="K212" s="4">
        <f>MAX(0,ROUND(ROUND(K211*(1+Order!$H$3/12),2)-I212-J212,2))</f>
        <v/>
      </c>
      <c r="L212" s="4">
        <f>MIN(Order!$I$4,ROUND(N211*(1+Order!$H$4/12),2))</f>
        <v/>
      </c>
      <c r="M212" s="4">
        <f>MAX(0,MIN(ROUND(N211*(1+Order!$H$4/12),2)-L212,E212-(G212+J212)))</f>
        <v/>
      </c>
      <c r="N212" s="4">
        <f>MAX(0,ROUND(ROUND(N211*(1+Order!$H$4/12),2)-L212-M212,2))</f>
        <v/>
      </c>
      <c r="O212" s="4">
        <f>MIN(Order!$I$5,ROUND(Q211*(1+Order!$H$5/12),2))</f>
        <v/>
      </c>
      <c r="P212" s="4">
        <f>MAX(0,MIN(ROUND(Q211*(1+Order!$H$5/12),2)-O212,E212-(G212+J212+M212)))</f>
        <v/>
      </c>
      <c r="Q212" s="4">
        <f>MAX(0,ROUND(ROUND(Q211*(1+Order!$H$5/12),2)-O212-P212,2))</f>
        <v/>
      </c>
      <c r="R212" s="4">
        <f>MIN(Order!$I$6,ROUND(T211*(1+Order!$H$6/12),2))</f>
        <v/>
      </c>
      <c r="S212" s="4">
        <f>MAX(0,MIN(ROUND(T211*(1+Order!$H$6/12),2)-R212,E212-(G212+J212+M212+P212)))</f>
        <v/>
      </c>
      <c r="T212" s="4">
        <f>MAX(0,ROUND(ROUND(T211*(1+Order!$H$6/12),2)-R212-S212,2))</f>
        <v/>
      </c>
      <c r="U212" s="4">
        <f>MIN(Order!$I$7,ROUND(W211*(1+Order!$H$7/12),2))</f>
        <v/>
      </c>
      <c r="V212" s="4">
        <f>MAX(0,MIN(ROUND(W211*(1+Order!$H$7/12),2)-U212,E212-(G212+J212+M212+P212+S212)))</f>
        <v/>
      </c>
      <c r="W212" s="4">
        <f>MAX(0,ROUND(ROUND(W211*(1+Order!$H$7/12),2)-U212-V212,2))</f>
        <v/>
      </c>
      <c r="X212" s="4">
        <f>MIN(Order!$I$8,ROUND(Z211*(1+Order!$H$8/12),2))</f>
        <v/>
      </c>
      <c r="Y212" s="4">
        <f>MAX(0,MIN(ROUND(Z211*(1+Order!$H$8/12),2)-X212,E212-(G212+J212+M212+P212+S212+V212)))</f>
        <v/>
      </c>
      <c r="Z212" s="4">
        <f>MAX(0,ROUND(ROUND(Z211*(1+Order!$H$8/12),2)-X212-Y212,2))</f>
        <v/>
      </c>
      <c r="AA212" s="4">
        <f>MIN(Order!$I$9,ROUND(AC211*(1+Order!$H$9/12),2))</f>
        <v/>
      </c>
      <c r="AB212" s="4">
        <f>MAX(0,MIN(ROUND(AC211*(1+Order!$H$9/12),2)-AA212,E212-(G212+J212+M212+P212+S212+V212+Y212)))</f>
        <v/>
      </c>
      <c r="AC212" s="4">
        <f>MAX(0,ROUND(ROUND(AC211*(1+Order!$H$9/12),2)-AA212-AB212,2))</f>
        <v/>
      </c>
      <c r="AD212" s="4">
        <f>MIN(Order!$I$10,ROUND(AF211*(1+Order!$H$10/12),2))</f>
        <v/>
      </c>
      <c r="AE212" s="4">
        <f>MAX(0,MIN(ROUND(AF211*(1+Order!$H$10/12),2)-AD212,E212-(G212+J212+M212+P212+S212+V212+Y212+AB212)))</f>
        <v/>
      </c>
      <c r="AF212" s="4">
        <f>MAX(0,ROUND(ROUND(AF211*(1+Order!$H$10/12),2)-AD212-AE212,2))</f>
        <v/>
      </c>
      <c r="AG212" s="4">
        <f>MIN(Order!$I$11,ROUND(AI211*(1+Order!$H$11/12),2))</f>
        <v/>
      </c>
      <c r="AH212" s="4">
        <f>MAX(0,MIN(ROUND(AI211*(1+Order!$H$11/12),2)-AG212,E212-(G212+J212+M212+P212+S212+V212+Y212+AB212+AE212)))</f>
        <v/>
      </c>
      <c r="AI212" s="4">
        <f>MAX(0,ROUND(ROUND(AI211*(1+Order!$H$11/12),2)-AG212-AH212,2))</f>
        <v/>
      </c>
    </row>
    <row r="213">
      <c r="A213" t="n">
        <v>210</v>
      </c>
      <c r="B213" s="16">
        <f>EDATE('Start here'!$B$7,A213-1)</f>
        <v/>
      </c>
      <c r="C213" s="4">
        <f>H213+K213+N213+Q213+T213+W213+Z213+AC213+AF213+AI213</f>
        <v/>
      </c>
      <c r="D213" s="4">
        <f>ROUND(H212*Order!$H$2/12,2)+ROUND(K212*Order!$H$3/12,2)+ROUND(N212*Order!$H$4/12,2)+ROUND(Q212*Order!$H$5/12,2)+ROUND(T212*Order!$H$6/12,2)+ROUND(W212*Order!$H$7/12,2)+ROUND(Z212*Order!$H$8/12,2)+ROUND(AC212*Order!$H$9/12,2)+ROUND(AF212*Order!$H$10/12,2)+ROUND(AI212*Order!$H$11/12,2)</f>
        <v/>
      </c>
      <c r="E213" s="4">
        <f>MAX(0,'Start here'!$B$6-(F213+I213+L213+O213+R213+U213+X213+AA213+AD213+AG213))</f>
        <v/>
      </c>
      <c r="F213" s="4">
        <f>MIN(Order!$I$2,ROUND(H212*(1+Order!$H$2/12),2))</f>
        <v/>
      </c>
      <c r="G213" s="4">
        <f>MAX(0,MIN(ROUND(H212*(1+Order!$H$2/12),2)-F213,E213-(0)))</f>
        <v/>
      </c>
      <c r="H213" s="4">
        <f>MAX(0,ROUND(ROUND(H212*(1+Order!$H$2/12),2)-F213-G213,2))</f>
        <v/>
      </c>
      <c r="I213" s="4">
        <f>MIN(Order!$I$3,ROUND(K212*(1+Order!$H$3/12),2))</f>
        <v/>
      </c>
      <c r="J213" s="4">
        <f>MAX(0,MIN(ROUND(K212*(1+Order!$H$3/12),2)-I213,E213-(G213)))</f>
        <v/>
      </c>
      <c r="K213" s="4">
        <f>MAX(0,ROUND(ROUND(K212*(1+Order!$H$3/12),2)-I213-J213,2))</f>
        <v/>
      </c>
      <c r="L213" s="4">
        <f>MIN(Order!$I$4,ROUND(N212*(1+Order!$H$4/12),2))</f>
        <v/>
      </c>
      <c r="M213" s="4">
        <f>MAX(0,MIN(ROUND(N212*(1+Order!$H$4/12),2)-L213,E213-(G213+J213)))</f>
        <v/>
      </c>
      <c r="N213" s="4">
        <f>MAX(0,ROUND(ROUND(N212*(1+Order!$H$4/12),2)-L213-M213,2))</f>
        <v/>
      </c>
      <c r="O213" s="4">
        <f>MIN(Order!$I$5,ROUND(Q212*(1+Order!$H$5/12),2))</f>
        <v/>
      </c>
      <c r="P213" s="4">
        <f>MAX(0,MIN(ROUND(Q212*(1+Order!$H$5/12),2)-O213,E213-(G213+J213+M213)))</f>
        <v/>
      </c>
      <c r="Q213" s="4">
        <f>MAX(0,ROUND(ROUND(Q212*(1+Order!$H$5/12),2)-O213-P213,2))</f>
        <v/>
      </c>
      <c r="R213" s="4">
        <f>MIN(Order!$I$6,ROUND(T212*(1+Order!$H$6/12),2))</f>
        <v/>
      </c>
      <c r="S213" s="4">
        <f>MAX(0,MIN(ROUND(T212*(1+Order!$H$6/12),2)-R213,E213-(G213+J213+M213+P213)))</f>
        <v/>
      </c>
      <c r="T213" s="4">
        <f>MAX(0,ROUND(ROUND(T212*(1+Order!$H$6/12),2)-R213-S213,2))</f>
        <v/>
      </c>
      <c r="U213" s="4">
        <f>MIN(Order!$I$7,ROUND(W212*(1+Order!$H$7/12),2))</f>
        <v/>
      </c>
      <c r="V213" s="4">
        <f>MAX(0,MIN(ROUND(W212*(1+Order!$H$7/12),2)-U213,E213-(G213+J213+M213+P213+S213)))</f>
        <v/>
      </c>
      <c r="W213" s="4">
        <f>MAX(0,ROUND(ROUND(W212*(1+Order!$H$7/12),2)-U213-V213,2))</f>
        <v/>
      </c>
      <c r="X213" s="4">
        <f>MIN(Order!$I$8,ROUND(Z212*(1+Order!$H$8/12),2))</f>
        <v/>
      </c>
      <c r="Y213" s="4">
        <f>MAX(0,MIN(ROUND(Z212*(1+Order!$H$8/12),2)-X213,E213-(G213+J213+M213+P213+S213+V213)))</f>
        <v/>
      </c>
      <c r="Z213" s="4">
        <f>MAX(0,ROUND(ROUND(Z212*(1+Order!$H$8/12),2)-X213-Y213,2))</f>
        <v/>
      </c>
      <c r="AA213" s="4">
        <f>MIN(Order!$I$9,ROUND(AC212*(1+Order!$H$9/12),2))</f>
        <v/>
      </c>
      <c r="AB213" s="4">
        <f>MAX(0,MIN(ROUND(AC212*(1+Order!$H$9/12),2)-AA213,E213-(G213+J213+M213+P213+S213+V213+Y213)))</f>
        <v/>
      </c>
      <c r="AC213" s="4">
        <f>MAX(0,ROUND(ROUND(AC212*(1+Order!$H$9/12),2)-AA213-AB213,2))</f>
        <v/>
      </c>
      <c r="AD213" s="4">
        <f>MIN(Order!$I$10,ROUND(AF212*(1+Order!$H$10/12),2))</f>
        <v/>
      </c>
      <c r="AE213" s="4">
        <f>MAX(0,MIN(ROUND(AF212*(1+Order!$H$10/12),2)-AD213,E213-(G213+J213+M213+P213+S213+V213+Y213+AB213)))</f>
        <v/>
      </c>
      <c r="AF213" s="4">
        <f>MAX(0,ROUND(ROUND(AF212*(1+Order!$H$10/12),2)-AD213-AE213,2))</f>
        <v/>
      </c>
      <c r="AG213" s="4">
        <f>MIN(Order!$I$11,ROUND(AI212*(1+Order!$H$11/12),2))</f>
        <v/>
      </c>
      <c r="AH213" s="4">
        <f>MAX(0,MIN(ROUND(AI212*(1+Order!$H$11/12),2)-AG213,E213-(G213+J213+M213+P213+S213+V213+Y213+AB213+AE213)))</f>
        <v/>
      </c>
      <c r="AI213" s="4">
        <f>MAX(0,ROUND(ROUND(AI212*(1+Order!$H$11/12),2)-AG213-AH213,2))</f>
        <v/>
      </c>
    </row>
    <row r="214">
      <c r="A214" t="n">
        <v>211</v>
      </c>
      <c r="B214" s="16">
        <f>EDATE('Start here'!$B$7,A214-1)</f>
        <v/>
      </c>
      <c r="C214" s="4">
        <f>H214+K214+N214+Q214+T214+W214+Z214+AC214+AF214+AI214</f>
        <v/>
      </c>
      <c r="D214" s="4">
        <f>ROUND(H213*Order!$H$2/12,2)+ROUND(K213*Order!$H$3/12,2)+ROUND(N213*Order!$H$4/12,2)+ROUND(Q213*Order!$H$5/12,2)+ROUND(T213*Order!$H$6/12,2)+ROUND(W213*Order!$H$7/12,2)+ROUND(Z213*Order!$H$8/12,2)+ROUND(AC213*Order!$H$9/12,2)+ROUND(AF213*Order!$H$10/12,2)+ROUND(AI213*Order!$H$11/12,2)</f>
        <v/>
      </c>
      <c r="E214" s="4">
        <f>MAX(0,'Start here'!$B$6-(F214+I214+L214+O214+R214+U214+X214+AA214+AD214+AG214))</f>
        <v/>
      </c>
      <c r="F214" s="4">
        <f>MIN(Order!$I$2,ROUND(H213*(1+Order!$H$2/12),2))</f>
        <v/>
      </c>
      <c r="G214" s="4">
        <f>MAX(0,MIN(ROUND(H213*(1+Order!$H$2/12),2)-F214,E214-(0)))</f>
        <v/>
      </c>
      <c r="H214" s="4">
        <f>MAX(0,ROUND(ROUND(H213*(1+Order!$H$2/12),2)-F214-G214,2))</f>
        <v/>
      </c>
      <c r="I214" s="4">
        <f>MIN(Order!$I$3,ROUND(K213*(1+Order!$H$3/12),2))</f>
        <v/>
      </c>
      <c r="J214" s="4">
        <f>MAX(0,MIN(ROUND(K213*(1+Order!$H$3/12),2)-I214,E214-(G214)))</f>
        <v/>
      </c>
      <c r="K214" s="4">
        <f>MAX(0,ROUND(ROUND(K213*(1+Order!$H$3/12),2)-I214-J214,2))</f>
        <v/>
      </c>
      <c r="L214" s="4">
        <f>MIN(Order!$I$4,ROUND(N213*(1+Order!$H$4/12),2))</f>
        <v/>
      </c>
      <c r="M214" s="4">
        <f>MAX(0,MIN(ROUND(N213*(1+Order!$H$4/12),2)-L214,E214-(G214+J214)))</f>
        <v/>
      </c>
      <c r="N214" s="4">
        <f>MAX(0,ROUND(ROUND(N213*(1+Order!$H$4/12),2)-L214-M214,2))</f>
        <v/>
      </c>
      <c r="O214" s="4">
        <f>MIN(Order!$I$5,ROUND(Q213*(1+Order!$H$5/12),2))</f>
        <v/>
      </c>
      <c r="P214" s="4">
        <f>MAX(0,MIN(ROUND(Q213*(1+Order!$H$5/12),2)-O214,E214-(G214+J214+M214)))</f>
        <v/>
      </c>
      <c r="Q214" s="4">
        <f>MAX(0,ROUND(ROUND(Q213*(1+Order!$H$5/12),2)-O214-P214,2))</f>
        <v/>
      </c>
      <c r="R214" s="4">
        <f>MIN(Order!$I$6,ROUND(T213*(1+Order!$H$6/12),2))</f>
        <v/>
      </c>
      <c r="S214" s="4">
        <f>MAX(0,MIN(ROUND(T213*(1+Order!$H$6/12),2)-R214,E214-(G214+J214+M214+P214)))</f>
        <v/>
      </c>
      <c r="T214" s="4">
        <f>MAX(0,ROUND(ROUND(T213*(1+Order!$H$6/12),2)-R214-S214,2))</f>
        <v/>
      </c>
      <c r="U214" s="4">
        <f>MIN(Order!$I$7,ROUND(W213*(1+Order!$H$7/12),2))</f>
        <v/>
      </c>
      <c r="V214" s="4">
        <f>MAX(0,MIN(ROUND(W213*(1+Order!$H$7/12),2)-U214,E214-(G214+J214+M214+P214+S214)))</f>
        <v/>
      </c>
      <c r="W214" s="4">
        <f>MAX(0,ROUND(ROUND(W213*(1+Order!$H$7/12),2)-U214-V214,2))</f>
        <v/>
      </c>
      <c r="X214" s="4">
        <f>MIN(Order!$I$8,ROUND(Z213*(1+Order!$H$8/12),2))</f>
        <v/>
      </c>
      <c r="Y214" s="4">
        <f>MAX(0,MIN(ROUND(Z213*(1+Order!$H$8/12),2)-X214,E214-(G214+J214+M214+P214+S214+V214)))</f>
        <v/>
      </c>
      <c r="Z214" s="4">
        <f>MAX(0,ROUND(ROUND(Z213*(1+Order!$H$8/12),2)-X214-Y214,2))</f>
        <v/>
      </c>
      <c r="AA214" s="4">
        <f>MIN(Order!$I$9,ROUND(AC213*(1+Order!$H$9/12),2))</f>
        <v/>
      </c>
      <c r="AB214" s="4">
        <f>MAX(0,MIN(ROUND(AC213*(1+Order!$H$9/12),2)-AA214,E214-(G214+J214+M214+P214+S214+V214+Y214)))</f>
        <v/>
      </c>
      <c r="AC214" s="4">
        <f>MAX(0,ROUND(ROUND(AC213*(1+Order!$H$9/12),2)-AA214-AB214,2))</f>
        <v/>
      </c>
      <c r="AD214" s="4">
        <f>MIN(Order!$I$10,ROUND(AF213*(1+Order!$H$10/12),2))</f>
        <v/>
      </c>
      <c r="AE214" s="4">
        <f>MAX(0,MIN(ROUND(AF213*(1+Order!$H$10/12),2)-AD214,E214-(G214+J214+M214+P214+S214+V214+Y214+AB214)))</f>
        <v/>
      </c>
      <c r="AF214" s="4">
        <f>MAX(0,ROUND(ROUND(AF213*(1+Order!$H$10/12),2)-AD214-AE214,2))</f>
        <v/>
      </c>
      <c r="AG214" s="4">
        <f>MIN(Order!$I$11,ROUND(AI213*(1+Order!$H$11/12),2))</f>
        <v/>
      </c>
      <c r="AH214" s="4">
        <f>MAX(0,MIN(ROUND(AI213*(1+Order!$H$11/12),2)-AG214,E214-(G214+J214+M214+P214+S214+V214+Y214+AB214+AE214)))</f>
        <v/>
      </c>
      <c r="AI214" s="4">
        <f>MAX(0,ROUND(ROUND(AI213*(1+Order!$H$11/12),2)-AG214-AH214,2))</f>
        <v/>
      </c>
    </row>
    <row r="215">
      <c r="A215" t="n">
        <v>212</v>
      </c>
      <c r="B215" s="16">
        <f>EDATE('Start here'!$B$7,A215-1)</f>
        <v/>
      </c>
      <c r="C215" s="4">
        <f>H215+K215+N215+Q215+T215+W215+Z215+AC215+AF215+AI215</f>
        <v/>
      </c>
      <c r="D215" s="4">
        <f>ROUND(H214*Order!$H$2/12,2)+ROUND(K214*Order!$H$3/12,2)+ROUND(N214*Order!$H$4/12,2)+ROUND(Q214*Order!$H$5/12,2)+ROUND(T214*Order!$H$6/12,2)+ROUND(W214*Order!$H$7/12,2)+ROUND(Z214*Order!$H$8/12,2)+ROUND(AC214*Order!$H$9/12,2)+ROUND(AF214*Order!$H$10/12,2)+ROUND(AI214*Order!$H$11/12,2)</f>
        <v/>
      </c>
      <c r="E215" s="4">
        <f>MAX(0,'Start here'!$B$6-(F215+I215+L215+O215+R215+U215+X215+AA215+AD215+AG215))</f>
        <v/>
      </c>
      <c r="F215" s="4">
        <f>MIN(Order!$I$2,ROUND(H214*(1+Order!$H$2/12),2))</f>
        <v/>
      </c>
      <c r="G215" s="4">
        <f>MAX(0,MIN(ROUND(H214*(1+Order!$H$2/12),2)-F215,E215-(0)))</f>
        <v/>
      </c>
      <c r="H215" s="4">
        <f>MAX(0,ROUND(ROUND(H214*(1+Order!$H$2/12),2)-F215-G215,2))</f>
        <v/>
      </c>
      <c r="I215" s="4">
        <f>MIN(Order!$I$3,ROUND(K214*(1+Order!$H$3/12),2))</f>
        <v/>
      </c>
      <c r="J215" s="4">
        <f>MAX(0,MIN(ROUND(K214*(1+Order!$H$3/12),2)-I215,E215-(G215)))</f>
        <v/>
      </c>
      <c r="K215" s="4">
        <f>MAX(0,ROUND(ROUND(K214*(1+Order!$H$3/12),2)-I215-J215,2))</f>
        <v/>
      </c>
      <c r="L215" s="4">
        <f>MIN(Order!$I$4,ROUND(N214*(1+Order!$H$4/12),2))</f>
        <v/>
      </c>
      <c r="M215" s="4">
        <f>MAX(0,MIN(ROUND(N214*(1+Order!$H$4/12),2)-L215,E215-(G215+J215)))</f>
        <v/>
      </c>
      <c r="N215" s="4">
        <f>MAX(0,ROUND(ROUND(N214*(1+Order!$H$4/12),2)-L215-M215,2))</f>
        <v/>
      </c>
      <c r="O215" s="4">
        <f>MIN(Order!$I$5,ROUND(Q214*(1+Order!$H$5/12),2))</f>
        <v/>
      </c>
      <c r="P215" s="4">
        <f>MAX(0,MIN(ROUND(Q214*(1+Order!$H$5/12),2)-O215,E215-(G215+J215+M215)))</f>
        <v/>
      </c>
      <c r="Q215" s="4">
        <f>MAX(0,ROUND(ROUND(Q214*(1+Order!$H$5/12),2)-O215-P215,2))</f>
        <v/>
      </c>
      <c r="R215" s="4">
        <f>MIN(Order!$I$6,ROUND(T214*(1+Order!$H$6/12),2))</f>
        <v/>
      </c>
      <c r="S215" s="4">
        <f>MAX(0,MIN(ROUND(T214*(1+Order!$H$6/12),2)-R215,E215-(G215+J215+M215+P215)))</f>
        <v/>
      </c>
      <c r="T215" s="4">
        <f>MAX(0,ROUND(ROUND(T214*(1+Order!$H$6/12),2)-R215-S215,2))</f>
        <v/>
      </c>
      <c r="U215" s="4">
        <f>MIN(Order!$I$7,ROUND(W214*(1+Order!$H$7/12),2))</f>
        <v/>
      </c>
      <c r="V215" s="4">
        <f>MAX(0,MIN(ROUND(W214*(1+Order!$H$7/12),2)-U215,E215-(G215+J215+M215+P215+S215)))</f>
        <v/>
      </c>
      <c r="W215" s="4">
        <f>MAX(0,ROUND(ROUND(W214*(1+Order!$H$7/12),2)-U215-V215,2))</f>
        <v/>
      </c>
      <c r="X215" s="4">
        <f>MIN(Order!$I$8,ROUND(Z214*(1+Order!$H$8/12),2))</f>
        <v/>
      </c>
      <c r="Y215" s="4">
        <f>MAX(0,MIN(ROUND(Z214*(1+Order!$H$8/12),2)-X215,E215-(G215+J215+M215+P215+S215+V215)))</f>
        <v/>
      </c>
      <c r="Z215" s="4">
        <f>MAX(0,ROUND(ROUND(Z214*(1+Order!$H$8/12),2)-X215-Y215,2))</f>
        <v/>
      </c>
      <c r="AA215" s="4">
        <f>MIN(Order!$I$9,ROUND(AC214*(1+Order!$H$9/12),2))</f>
        <v/>
      </c>
      <c r="AB215" s="4">
        <f>MAX(0,MIN(ROUND(AC214*(1+Order!$H$9/12),2)-AA215,E215-(G215+J215+M215+P215+S215+V215+Y215)))</f>
        <v/>
      </c>
      <c r="AC215" s="4">
        <f>MAX(0,ROUND(ROUND(AC214*(1+Order!$H$9/12),2)-AA215-AB215,2))</f>
        <v/>
      </c>
      <c r="AD215" s="4">
        <f>MIN(Order!$I$10,ROUND(AF214*(1+Order!$H$10/12),2))</f>
        <v/>
      </c>
      <c r="AE215" s="4">
        <f>MAX(0,MIN(ROUND(AF214*(1+Order!$H$10/12),2)-AD215,E215-(G215+J215+M215+P215+S215+V215+Y215+AB215)))</f>
        <v/>
      </c>
      <c r="AF215" s="4">
        <f>MAX(0,ROUND(ROUND(AF214*(1+Order!$H$10/12),2)-AD215-AE215,2))</f>
        <v/>
      </c>
      <c r="AG215" s="4">
        <f>MIN(Order!$I$11,ROUND(AI214*(1+Order!$H$11/12),2))</f>
        <v/>
      </c>
      <c r="AH215" s="4">
        <f>MAX(0,MIN(ROUND(AI214*(1+Order!$H$11/12),2)-AG215,E215-(G215+J215+M215+P215+S215+V215+Y215+AB215+AE215)))</f>
        <v/>
      </c>
      <c r="AI215" s="4">
        <f>MAX(0,ROUND(ROUND(AI214*(1+Order!$H$11/12),2)-AG215-AH215,2))</f>
        <v/>
      </c>
    </row>
    <row r="216">
      <c r="A216" t="n">
        <v>213</v>
      </c>
      <c r="B216" s="16">
        <f>EDATE('Start here'!$B$7,A216-1)</f>
        <v/>
      </c>
      <c r="C216" s="4">
        <f>H216+K216+N216+Q216+T216+W216+Z216+AC216+AF216+AI216</f>
        <v/>
      </c>
      <c r="D216" s="4">
        <f>ROUND(H215*Order!$H$2/12,2)+ROUND(K215*Order!$H$3/12,2)+ROUND(N215*Order!$H$4/12,2)+ROUND(Q215*Order!$H$5/12,2)+ROUND(T215*Order!$H$6/12,2)+ROUND(W215*Order!$H$7/12,2)+ROUND(Z215*Order!$H$8/12,2)+ROUND(AC215*Order!$H$9/12,2)+ROUND(AF215*Order!$H$10/12,2)+ROUND(AI215*Order!$H$11/12,2)</f>
        <v/>
      </c>
      <c r="E216" s="4">
        <f>MAX(0,'Start here'!$B$6-(F216+I216+L216+O216+R216+U216+X216+AA216+AD216+AG216))</f>
        <v/>
      </c>
      <c r="F216" s="4">
        <f>MIN(Order!$I$2,ROUND(H215*(1+Order!$H$2/12),2))</f>
        <v/>
      </c>
      <c r="G216" s="4">
        <f>MAX(0,MIN(ROUND(H215*(1+Order!$H$2/12),2)-F216,E216-(0)))</f>
        <v/>
      </c>
      <c r="H216" s="4">
        <f>MAX(0,ROUND(ROUND(H215*(1+Order!$H$2/12),2)-F216-G216,2))</f>
        <v/>
      </c>
      <c r="I216" s="4">
        <f>MIN(Order!$I$3,ROUND(K215*(1+Order!$H$3/12),2))</f>
        <v/>
      </c>
      <c r="J216" s="4">
        <f>MAX(0,MIN(ROUND(K215*(1+Order!$H$3/12),2)-I216,E216-(G216)))</f>
        <v/>
      </c>
      <c r="K216" s="4">
        <f>MAX(0,ROUND(ROUND(K215*(1+Order!$H$3/12),2)-I216-J216,2))</f>
        <v/>
      </c>
      <c r="L216" s="4">
        <f>MIN(Order!$I$4,ROUND(N215*(1+Order!$H$4/12),2))</f>
        <v/>
      </c>
      <c r="M216" s="4">
        <f>MAX(0,MIN(ROUND(N215*(1+Order!$H$4/12),2)-L216,E216-(G216+J216)))</f>
        <v/>
      </c>
      <c r="N216" s="4">
        <f>MAX(0,ROUND(ROUND(N215*(1+Order!$H$4/12),2)-L216-M216,2))</f>
        <v/>
      </c>
      <c r="O216" s="4">
        <f>MIN(Order!$I$5,ROUND(Q215*(1+Order!$H$5/12),2))</f>
        <v/>
      </c>
      <c r="P216" s="4">
        <f>MAX(0,MIN(ROUND(Q215*(1+Order!$H$5/12),2)-O216,E216-(G216+J216+M216)))</f>
        <v/>
      </c>
      <c r="Q216" s="4">
        <f>MAX(0,ROUND(ROUND(Q215*(1+Order!$H$5/12),2)-O216-P216,2))</f>
        <v/>
      </c>
      <c r="R216" s="4">
        <f>MIN(Order!$I$6,ROUND(T215*(1+Order!$H$6/12),2))</f>
        <v/>
      </c>
      <c r="S216" s="4">
        <f>MAX(0,MIN(ROUND(T215*(1+Order!$H$6/12),2)-R216,E216-(G216+J216+M216+P216)))</f>
        <v/>
      </c>
      <c r="T216" s="4">
        <f>MAX(0,ROUND(ROUND(T215*(1+Order!$H$6/12),2)-R216-S216,2))</f>
        <v/>
      </c>
      <c r="U216" s="4">
        <f>MIN(Order!$I$7,ROUND(W215*(1+Order!$H$7/12),2))</f>
        <v/>
      </c>
      <c r="V216" s="4">
        <f>MAX(0,MIN(ROUND(W215*(1+Order!$H$7/12),2)-U216,E216-(G216+J216+M216+P216+S216)))</f>
        <v/>
      </c>
      <c r="W216" s="4">
        <f>MAX(0,ROUND(ROUND(W215*(1+Order!$H$7/12),2)-U216-V216,2))</f>
        <v/>
      </c>
      <c r="X216" s="4">
        <f>MIN(Order!$I$8,ROUND(Z215*(1+Order!$H$8/12),2))</f>
        <v/>
      </c>
      <c r="Y216" s="4">
        <f>MAX(0,MIN(ROUND(Z215*(1+Order!$H$8/12),2)-X216,E216-(G216+J216+M216+P216+S216+V216)))</f>
        <v/>
      </c>
      <c r="Z216" s="4">
        <f>MAX(0,ROUND(ROUND(Z215*(1+Order!$H$8/12),2)-X216-Y216,2))</f>
        <v/>
      </c>
      <c r="AA216" s="4">
        <f>MIN(Order!$I$9,ROUND(AC215*(1+Order!$H$9/12),2))</f>
        <v/>
      </c>
      <c r="AB216" s="4">
        <f>MAX(0,MIN(ROUND(AC215*(1+Order!$H$9/12),2)-AA216,E216-(G216+J216+M216+P216+S216+V216+Y216)))</f>
        <v/>
      </c>
      <c r="AC216" s="4">
        <f>MAX(0,ROUND(ROUND(AC215*(1+Order!$H$9/12),2)-AA216-AB216,2))</f>
        <v/>
      </c>
      <c r="AD216" s="4">
        <f>MIN(Order!$I$10,ROUND(AF215*(1+Order!$H$10/12),2))</f>
        <v/>
      </c>
      <c r="AE216" s="4">
        <f>MAX(0,MIN(ROUND(AF215*(1+Order!$H$10/12),2)-AD216,E216-(G216+J216+M216+P216+S216+V216+Y216+AB216)))</f>
        <v/>
      </c>
      <c r="AF216" s="4">
        <f>MAX(0,ROUND(ROUND(AF215*(1+Order!$H$10/12),2)-AD216-AE216,2))</f>
        <v/>
      </c>
      <c r="AG216" s="4">
        <f>MIN(Order!$I$11,ROUND(AI215*(1+Order!$H$11/12),2))</f>
        <v/>
      </c>
      <c r="AH216" s="4">
        <f>MAX(0,MIN(ROUND(AI215*(1+Order!$H$11/12),2)-AG216,E216-(G216+J216+M216+P216+S216+V216+Y216+AB216+AE216)))</f>
        <v/>
      </c>
      <c r="AI216" s="4">
        <f>MAX(0,ROUND(ROUND(AI215*(1+Order!$H$11/12),2)-AG216-AH216,2))</f>
        <v/>
      </c>
    </row>
    <row r="217">
      <c r="A217" t="n">
        <v>214</v>
      </c>
      <c r="B217" s="16">
        <f>EDATE('Start here'!$B$7,A217-1)</f>
        <v/>
      </c>
      <c r="C217" s="4">
        <f>H217+K217+N217+Q217+T217+W217+Z217+AC217+AF217+AI217</f>
        <v/>
      </c>
      <c r="D217" s="4">
        <f>ROUND(H216*Order!$H$2/12,2)+ROUND(K216*Order!$H$3/12,2)+ROUND(N216*Order!$H$4/12,2)+ROUND(Q216*Order!$H$5/12,2)+ROUND(T216*Order!$H$6/12,2)+ROUND(W216*Order!$H$7/12,2)+ROUND(Z216*Order!$H$8/12,2)+ROUND(AC216*Order!$H$9/12,2)+ROUND(AF216*Order!$H$10/12,2)+ROUND(AI216*Order!$H$11/12,2)</f>
        <v/>
      </c>
      <c r="E217" s="4">
        <f>MAX(0,'Start here'!$B$6-(F217+I217+L217+O217+R217+U217+X217+AA217+AD217+AG217))</f>
        <v/>
      </c>
      <c r="F217" s="4">
        <f>MIN(Order!$I$2,ROUND(H216*(1+Order!$H$2/12),2))</f>
        <v/>
      </c>
      <c r="G217" s="4">
        <f>MAX(0,MIN(ROUND(H216*(1+Order!$H$2/12),2)-F217,E217-(0)))</f>
        <v/>
      </c>
      <c r="H217" s="4">
        <f>MAX(0,ROUND(ROUND(H216*(1+Order!$H$2/12),2)-F217-G217,2))</f>
        <v/>
      </c>
      <c r="I217" s="4">
        <f>MIN(Order!$I$3,ROUND(K216*(1+Order!$H$3/12),2))</f>
        <v/>
      </c>
      <c r="J217" s="4">
        <f>MAX(0,MIN(ROUND(K216*(1+Order!$H$3/12),2)-I217,E217-(G217)))</f>
        <v/>
      </c>
      <c r="K217" s="4">
        <f>MAX(0,ROUND(ROUND(K216*(1+Order!$H$3/12),2)-I217-J217,2))</f>
        <v/>
      </c>
      <c r="L217" s="4">
        <f>MIN(Order!$I$4,ROUND(N216*(1+Order!$H$4/12),2))</f>
        <v/>
      </c>
      <c r="M217" s="4">
        <f>MAX(0,MIN(ROUND(N216*(1+Order!$H$4/12),2)-L217,E217-(G217+J217)))</f>
        <v/>
      </c>
      <c r="N217" s="4">
        <f>MAX(0,ROUND(ROUND(N216*(1+Order!$H$4/12),2)-L217-M217,2))</f>
        <v/>
      </c>
      <c r="O217" s="4">
        <f>MIN(Order!$I$5,ROUND(Q216*(1+Order!$H$5/12),2))</f>
        <v/>
      </c>
      <c r="P217" s="4">
        <f>MAX(0,MIN(ROUND(Q216*(1+Order!$H$5/12),2)-O217,E217-(G217+J217+M217)))</f>
        <v/>
      </c>
      <c r="Q217" s="4">
        <f>MAX(0,ROUND(ROUND(Q216*(1+Order!$H$5/12),2)-O217-P217,2))</f>
        <v/>
      </c>
      <c r="R217" s="4">
        <f>MIN(Order!$I$6,ROUND(T216*(1+Order!$H$6/12),2))</f>
        <v/>
      </c>
      <c r="S217" s="4">
        <f>MAX(0,MIN(ROUND(T216*(1+Order!$H$6/12),2)-R217,E217-(G217+J217+M217+P217)))</f>
        <v/>
      </c>
      <c r="T217" s="4">
        <f>MAX(0,ROUND(ROUND(T216*(1+Order!$H$6/12),2)-R217-S217,2))</f>
        <v/>
      </c>
      <c r="U217" s="4">
        <f>MIN(Order!$I$7,ROUND(W216*(1+Order!$H$7/12),2))</f>
        <v/>
      </c>
      <c r="V217" s="4">
        <f>MAX(0,MIN(ROUND(W216*(1+Order!$H$7/12),2)-U217,E217-(G217+J217+M217+P217+S217)))</f>
        <v/>
      </c>
      <c r="W217" s="4">
        <f>MAX(0,ROUND(ROUND(W216*(1+Order!$H$7/12),2)-U217-V217,2))</f>
        <v/>
      </c>
      <c r="X217" s="4">
        <f>MIN(Order!$I$8,ROUND(Z216*(1+Order!$H$8/12),2))</f>
        <v/>
      </c>
      <c r="Y217" s="4">
        <f>MAX(0,MIN(ROUND(Z216*(1+Order!$H$8/12),2)-X217,E217-(G217+J217+M217+P217+S217+V217)))</f>
        <v/>
      </c>
      <c r="Z217" s="4">
        <f>MAX(0,ROUND(ROUND(Z216*(1+Order!$H$8/12),2)-X217-Y217,2))</f>
        <v/>
      </c>
      <c r="AA217" s="4">
        <f>MIN(Order!$I$9,ROUND(AC216*(1+Order!$H$9/12),2))</f>
        <v/>
      </c>
      <c r="AB217" s="4">
        <f>MAX(0,MIN(ROUND(AC216*(1+Order!$H$9/12),2)-AA217,E217-(G217+J217+M217+P217+S217+V217+Y217)))</f>
        <v/>
      </c>
      <c r="AC217" s="4">
        <f>MAX(0,ROUND(ROUND(AC216*(1+Order!$H$9/12),2)-AA217-AB217,2))</f>
        <v/>
      </c>
      <c r="AD217" s="4">
        <f>MIN(Order!$I$10,ROUND(AF216*(1+Order!$H$10/12),2))</f>
        <v/>
      </c>
      <c r="AE217" s="4">
        <f>MAX(0,MIN(ROUND(AF216*(1+Order!$H$10/12),2)-AD217,E217-(G217+J217+M217+P217+S217+V217+Y217+AB217)))</f>
        <v/>
      </c>
      <c r="AF217" s="4">
        <f>MAX(0,ROUND(ROUND(AF216*(1+Order!$H$10/12),2)-AD217-AE217,2))</f>
        <v/>
      </c>
      <c r="AG217" s="4">
        <f>MIN(Order!$I$11,ROUND(AI216*(1+Order!$H$11/12),2))</f>
        <v/>
      </c>
      <c r="AH217" s="4">
        <f>MAX(0,MIN(ROUND(AI216*(1+Order!$H$11/12),2)-AG217,E217-(G217+J217+M217+P217+S217+V217+Y217+AB217+AE217)))</f>
        <v/>
      </c>
      <c r="AI217" s="4">
        <f>MAX(0,ROUND(ROUND(AI216*(1+Order!$H$11/12),2)-AG217-AH217,2))</f>
        <v/>
      </c>
    </row>
    <row r="218">
      <c r="A218" t="n">
        <v>215</v>
      </c>
      <c r="B218" s="16">
        <f>EDATE('Start here'!$B$7,A218-1)</f>
        <v/>
      </c>
      <c r="C218" s="4">
        <f>H218+K218+N218+Q218+T218+W218+Z218+AC218+AF218+AI218</f>
        <v/>
      </c>
      <c r="D218" s="4">
        <f>ROUND(H217*Order!$H$2/12,2)+ROUND(K217*Order!$H$3/12,2)+ROUND(N217*Order!$H$4/12,2)+ROUND(Q217*Order!$H$5/12,2)+ROUND(T217*Order!$H$6/12,2)+ROUND(W217*Order!$H$7/12,2)+ROUND(Z217*Order!$H$8/12,2)+ROUND(AC217*Order!$H$9/12,2)+ROUND(AF217*Order!$H$10/12,2)+ROUND(AI217*Order!$H$11/12,2)</f>
        <v/>
      </c>
      <c r="E218" s="4">
        <f>MAX(0,'Start here'!$B$6-(F218+I218+L218+O218+R218+U218+X218+AA218+AD218+AG218))</f>
        <v/>
      </c>
      <c r="F218" s="4">
        <f>MIN(Order!$I$2,ROUND(H217*(1+Order!$H$2/12),2))</f>
        <v/>
      </c>
      <c r="G218" s="4">
        <f>MAX(0,MIN(ROUND(H217*(1+Order!$H$2/12),2)-F218,E218-(0)))</f>
        <v/>
      </c>
      <c r="H218" s="4">
        <f>MAX(0,ROUND(ROUND(H217*(1+Order!$H$2/12),2)-F218-G218,2))</f>
        <v/>
      </c>
      <c r="I218" s="4">
        <f>MIN(Order!$I$3,ROUND(K217*(1+Order!$H$3/12),2))</f>
        <v/>
      </c>
      <c r="J218" s="4">
        <f>MAX(0,MIN(ROUND(K217*(1+Order!$H$3/12),2)-I218,E218-(G218)))</f>
        <v/>
      </c>
      <c r="K218" s="4">
        <f>MAX(0,ROUND(ROUND(K217*(1+Order!$H$3/12),2)-I218-J218,2))</f>
        <v/>
      </c>
      <c r="L218" s="4">
        <f>MIN(Order!$I$4,ROUND(N217*(1+Order!$H$4/12),2))</f>
        <v/>
      </c>
      <c r="M218" s="4">
        <f>MAX(0,MIN(ROUND(N217*(1+Order!$H$4/12),2)-L218,E218-(G218+J218)))</f>
        <v/>
      </c>
      <c r="N218" s="4">
        <f>MAX(0,ROUND(ROUND(N217*(1+Order!$H$4/12),2)-L218-M218,2))</f>
        <v/>
      </c>
      <c r="O218" s="4">
        <f>MIN(Order!$I$5,ROUND(Q217*(1+Order!$H$5/12),2))</f>
        <v/>
      </c>
      <c r="P218" s="4">
        <f>MAX(0,MIN(ROUND(Q217*(1+Order!$H$5/12),2)-O218,E218-(G218+J218+M218)))</f>
        <v/>
      </c>
      <c r="Q218" s="4">
        <f>MAX(0,ROUND(ROUND(Q217*(1+Order!$H$5/12),2)-O218-P218,2))</f>
        <v/>
      </c>
      <c r="R218" s="4">
        <f>MIN(Order!$I$6,ROUND(T217*(1+Order!$H$6/12),2))</f>
        <v/>
      </c>
      <c r="S218" s="4">
        <f>MAX(0,MIN(ROUND(T217*(1+Order!$H$6/12),2)-R218,E218-(G218+J218+M218+P218)))</f>
        <v/>
      </c>
      <c r="T218" s="4">
        <f>MAX(0,ROUND(ROUND(T217*(1+Order!$H$6/12),2)-R218-S218,2))</f>
        <v/>
      </c>
      <c r="U218" s="4">
        <f>MIN(Order!$I$7,ROUND(W217*(1+Order!$H$7/12),2))</f>
        <v/>
      </c>
      <c r="V218" s="4">
        <f>MAX(0,MIN(ROUND(W217*(1+Order!$H$7/12),2)-U218,E218-(G218+J218+M218+P218+S218)))</f>
        <v/>
      </c>
      <c r="W218" s="4">
        <f>MAX(0,ROUND(ROUND(W217*(1+Order!$H$7/12),2)-U218-V218,2))</f>
        <v/>
      </c>
      <c r="X218" s="4">
        <f>MIN(Order!$I$8,ROUND(Z217*(1+Order!$H$8/12),2))</f>
        <v/>
      </c>
      <c r="Y218" s="4">
        <f>MAX(0,MIN(ROUND(Z217*(1+Order!$H$8/12),2)-X218,E218-(G218+J218+M218+P218+S218+V218)))</f>
        <v/>
      </c>
      <c r="Z218" s="4">
        <f>MAX(0,ROUND(ROUND(Z217*(1+Order!$H$8/12),2)-X218-Y218,2))</f>
        <v/>
      </c>
      <c r="AA218" s="4">
        <f>MIN(Order!$I$9,ROUND(AC217*(1+Order!$H$9/12),2))</f>
        <v/>
      </c>
      <c r="AB218" s="4">
        <f>MAX(0,MIN(ROUND(AC217*(1+Order!$H$9/12),2)-AA218,E218-(G218+J218+M218+P218+S218+V218+Y218)))</f>
        <v/>
      </c>
      <c r="AC218" s="4">
        <f>MAX(0,ROUND(ROUND(AC217*(1+Order!$H$9/12),2)-AA218-AB218,2))</f>
        <v/>
      </c>
      <c r="AD218" s="4">
        <f>MIN(Order!$I$10,ROUND(AF217*(1+Order!$H$10/12),2))</f>
        <v/>
      </c>
      <c r="AE218" s="4">
        <f>MAX(0,MIN(ROUND(AF217*(1+Order!$H$10/12),2)-AD218,E218-(G218+J218+M218+P218+S218+V218+Y218+AB218)))</f>
        <v/>
      </c>
      <c r="AF218" s="4">
        <f>MAX(0,ROUND(ROUND(AF217*(1+Order!$H$10/12),2)-AD218-AE218,2))</f>
        <v/>
      </c>
      <c r="AG218" s="4">
        <f>MIN(Order!$I$11,ROUND(AI217*(1+Order!$H$11/12),2))</f>
        <v/>
      </c>
      <c r="AH218" s="4">
        <f>MAX(0,MIN(ROUND(AI217*(1+Order!$H$11/12),2)-AG218,E218-(G218+J218+M218+P218+S218+V218+Y218+AB218+AE218)))</f>
        <v/>
      </c>
      <c r="AI218" s="4">
        <f>MAX(0,ROUND(ROUND(AI217*(1+Order!$H$11/12),2)-AG218-AH218,2))</f>
        <v/>
      </c>
    </row>
    <row r="219">
      <c r="A219" t="n">
        <v>216</v>
      </c>
      <c r="B219" s="16">
        <f>EDATE('Start here'!$B$7,A219-1)</f>
        <v/>
      </c>
      <c r="C219" s="4">
        <f>H219+K219+N219+Q219+T219+W219+Z219+AC219+AF219+AI219</f>
        <v/>
      </c>
      <c r="D219" s="4">
        <f>ROUND(H218*Order!$H$2/12,2)+ROUND(K218*Order!$H$3/12,2)+ROUND(N218*Order!$H$4/12,2)+ROUND(Q218*Order!$H$5/12,2)+ROUND(T218*Order!$H$6/12,2)+ROUND(W218*Order!$H$7/12,2)+ROUND(Z218*Order!$H$8/12,2)+ROUND(AC218*Order!$H$9/12,2)+ROUND(AF218*Order!$H$10/12,2)+ROUND(AI218*Order!$H$11/12,2)</f>
        <v/>
      </c>
      <c r="E219" s="4">
        <f>MAX(0,'Start here'!$B$6-(F219+I219+L219+O219+R219+U219+X219+AA219+AD219+AG219))</f>
        <v/>
      </c>
      <c r="F219" s="4">
        <f>MIN(Order!$I$2,ROUND(H218*(1+Order!$H$2/12),2))</f>
        <v/>
      </c>
      <c r="G219" s="4">
        <f>MAX(0,MIN(ROUND(H218*(1+Order!$H$2/12),2)-F219,E219-(0)))</f>
        <v/>
      </c>
      <c r="H219" s="4">
        <f>MAX(0,ROUND(ROUND(H218*(1+Order!$H$2/12),2)-F219-G219,2))</f>
        <v/>
      </c>
      <c r="I219" s="4">
        <f>MIN(Order!$I$3,ROUND(K218*(1+Order!$H$3/12),2))</f>
        <v/>
      </c>
      <c r="J219" s="4">
        <f>MAX(0,MIN(ROUND(K218*(1+Order!$H$3/12),2)-I219,E219-(G219)))</f>
        <v/>
      </c>
      <c r="K219" s="4">
        <f>MAX(0,ROUND(ROUND(K218*(1+Order!$H$3/12),2)-I219-J219,2))</f>
        <v/>
      </c>
      <c r="L219" s="4">
        <f>MIN(Order!$I$4,ROUND(N218*(1+Order!$H$4/12),2))</f>
        <v/>
      </c>
      <c r="M219" s="4">
        <f>MAX(0,MIN(ROUND(N218*(1+Order!$H$4/12),2)-L219,E219-(G219+J219)))</f>
        <v/>
      </c>
      <c r="N219" s="4">
        <f>MAX(0,ROUND(ROUND(N218*(1+Order!$H$4/12),2)-L219-M219,2))</f>
        <v/>
      </c>
      <c r="O219" s="4">
        <f>MIN(Order!$I$5,ROUND(Q218*(1+Order!$H$5/12),2))</f>
        <v/>
      </c>
      <c r="P219" s="4">
        <f>MAX(0,MIN(ROUND(Q218*(1+Order!$H$5/12),2)-O219,E219-(G219+J219+M219)))</f>
        <v/>
      </c>
      <c r="Q219" s="4">
        <f>MAX(0,ROUND(ROUND(Q218*(1+Order!$H$5/12),2)-O219-P219,2))</f>
        <v/>
      </c>
      <c r="R219" s="4">
        <f>MIN(Order!$I$6,ROUND(T218*(1+Order!$H$6/12),2))</f>
        <v/>
      </c>
      <c r="S219" s="4">
        <f>MAX(0,MIN(ROUND(T218*(1+Order!$H$6/12),2)-R219,E219-(G219+J219+M219+P219)))</f>
        <v/>
      </c>
      <c r="T219" s="4">
        <f>MAX(0,ROUND(ROUND(T218*(1+Order!$H$6/12),2)-R219-S219,2))</f>
        <v/>
      </c>
      <c r="U219" s="4">
        <f>MIN(Order!$I$7,ROUND(W218*(1+Order!$H$7/12),2))</f>
        <v/>
      </c>
      <c r="V219" s="4">
        <f>MAX(0,MIN(ROUND(W218*(1+Order!$H$7/12),2)-U219,E219-(G219+J219+M219+P219+S219)))</f>
        <v/>
      </c>
      <c r="W219" s="4">
        <f>MAX(0,ROUND(ROUND(W218*(1+Order!$H$7/12),2)-U219-V219,2))</f>
        <v/>
      </c>
      <c r="X219" s="4">
        <f>MIN(Order!$I$8,ROUND(Z218*(1+Order!$H$8/12),2))</f>
        <v/>
      </c>
      <c r="Y219" s="4">
        <f>MAX(0,MIN(ROUND(Z218*(1+Order!$H$8/12),2)-X219,E219-(G219+J219+M219+P219+S219+V219)))</f>
        <v/>
      </c>
      <c r="Z219" s="4">
        <f>MAX(0,ROUND(ROUND(Z218*(1+Order!$H$8/12),2)-X219-Y219,2))</f>
        <v/>
      </c>
      <c r="AA219" s="4">
        <f>MIN(Order!$I$9,ROUND(AC218*(1+Order!$H$9/12),2))</f>
        <v/>
      </c>
      <c r="AB219" s="4">
        <f>MAX(0,MIN(ROUND(AC218*(1+Order!$H$9/12),2)-AA219,E219-(G219+J219+M219+P219+S219+V219+Y219)))</f>
        <v/>
      </c>
      <c r="AC219" s="4">
        <f>MAX(0,ROUND(ROUND(AC218*(1+Order!$H$9/12),2)-AA219-AB219,2))</f>
        <v/>
      </c>
      <c r="AD219" s="4">
        <f>MIN(Order!$I$10,ROUND(AF218*(1+Order!$H$10/12),2))</f>
        <v/>
      </c>
      <c r="AE219" s="4">
        <f>MAX(0,MIN(ROUND(AF218*(1+Order!$H$10/12),2)-AD219,E219-(G219+J219+M219+P219+S219+V219+Y219+AB219)))</f>
        <v/>
      </c>
      <c r="AF219" s="4">
        <f>MAX(0,ROUND(ROUND(AF218*(1+Order!$H$10/12),2)-AD219-AE219,2))</f>
        <v/>
      </c>
      <c r="AG219" s="4">
        <f>MIN(Order!$I$11,ROUND(AI218*(1+Order!$H$11/12),2))</f>
        <v/>
      </c>
      <c r="AH219" s="4">
        <f>MAX(0,MIN(ROUND(AI218*(1+Order!$H$11/12),2)-AG219,E219-(G219+J219+M219+P219+S219+V219+Y219+AB219+AE219)))</f>
        <v/>
      </c>
      <c r="AI219" s="4">
        <f>MAX(0,ROUND(ROUND(AI218*(1+Order!$H$11/12),2)-AG219-AH219,2))</f>
        <v/>
      </c>
    </row>
    <row r="220">
      <c r="A220" t="n">
        <v>217</v>
      </c>
      <c r="B220" s="16">
        <f>EDATE('Start here'!$B$7,A220-1)</f>
        <v/>
      </c>
      <c r="C220" s="4">
        <f>H220+K220+N220+Q220+T220+W220+Z220+AC220+AF220+AI220</f>
        <v/>
      </c>
      <c r="D220" s="4">
        <f>ROUND(H219*Order!$H$2/12,2)+ROUND(K219*Order!$H$3/12,2)+ROUND(N219*Order!$H$4/12,2)+ROUND(Q219*Order!$H$5/12,2)+ROUND(T219*Order!$H$6/12,2)+ROUND(W219*Order!$H$7/12,2)+ROUND(Z219*Order!$H$8/12,2)+ROUND(AC219*Order!$H$9/12,2)+ROUND(AF219*Order!$H$10/12,2)+ROUND(AI219*Order!$H$11/12,2)</f>
        <v/>
      </c>
      <c r="E220" s="4">
        <f>MAX(0,'Start here'!$B$6-(F220+I220+L220+O220+R220+U220+X220+AA220+AD220+AG220))</f>
        <v/>
      </c>
      <c r="F220" s="4">
        <f>MIN(Order!$I$2,ROUND(H219*(1+Order!$H$2/12),2))</f>
        <v/>
      </c>
      <c r="G220" s="4">
        <f>MAX(0,MIN(ROUND(H219*(1+Order!$H$2/12),2)-F220,E220-(0)))</f>
        <v/>
      </c>
      <c r="H220" s="4">
        <f>MAX(0,ROUND(ROUND(H219*(1+Order!$H$2/12),2)-F220-G220,2))</f>
        <v/>
      </c>
      <c r="I220" s="4">
        <f>MIN(Order!$I$3,ROUND(K219*(1+Order!$H$3/12),2))</f>
        <v/>
      </c>
      <c r="J220" s="4">
        <f>MAX(0,MIN(ROUND(K219*(1+Order!$H$3/12),2)-I220,E220-(G220)))</f>
        <v/>
      </c>
      <c r="K220" s="4">
        <f>MAX(0,ROUND(ROUND(K219*(1+Order!$H$3/12),2)-I220-J220,2))</f>
        <v/>
      </c>
      <c r="L220" s="4">
        <f>MIN(Order!$I$4,ROUND(N219*(1+Order!$H$4/12),2))</f>
        <v/>
      </c>
      <c r="M220" s="4">
        <f>MAX(0,MIN(ROUND(N219*(1+Order!$H$4/12),2)-L220,E220-(G220+J220)))</f>
        <v/>
      </c>
      <c r="N220" s="4">
        <f>MAX(0,ROUND(ROUND(N219*(1+Order!$H$4/12),2)-L220-M220,2))</f>
        <v/>
      </c>
      <c r="O220" s="4">
        <f>MIN(Order!$I$5,ROUND(Q219*(1+Order!$H$5/12),2))</f>
        <v/>
      </c>
      <c r="P220" s="4">
        <f>MAX(0,MIN(ROUND(Q219*(1+Order!$H$5/12),2)-O220,E220-(G220+J220+M220)))</f>
        <v/>
      </c>
      <c r="Q220" s="4">
        <f>MAX(0,ROUND(ROUND(Q219*(1+Order!$H$5/12),2)-O220-P220,2))</f>
        <v/>
      </c>
      <c r="R220" s="4">
        <f>MIN(Order!$I$6,ROUND(T219*(1+Order!$H$6/12),2))</f>
        <v/>
      </c>
      <c r="S220" s="4">
        <f>MAX(0,MIN(ROUND(T219*(1+Order!$H$6/12),2)-R220,E220-(G220+J220+M220+P220)))</f>
        <v/>
      </c>
      <c r="T220" s="4">
        <f>MAX(0,ROUND(ROUND(T219*(1+Order!$H$6/12),2)-R220-S220,2))</f>
        <v/>
      </c>
      <c r="U220" s="4">
        <f>MIN(Order!$I$7,ROUND(W219*(1+Order!$H$7/12),2))</f>
        <v/>
      </c>
      <c r="V220" s="4">
        <f>MAX(0,MIN(ROUND(W219*(1+Order!$H$7/12),2)-U220,E220-(G220+J220+M220+P220+S220)))</f>
        <v/>
      </c>
      <c r="W220" s="4">
        <f>MAX(0,ROUND(ROUND(W219*(1+Order!$H$7/12),2)-U220-V220,2))</f>
        <v/>
      </c>
      <c r="X220" s="4">
        <f>MIN(Order!$I$8,ROUND(Z219*(1+Order!$H$8/12),2))</f>
        <v/>
      </c>
      <c r="Y220" s="4">
        <f>MAX(0,MIN(ROUND(Z219*(1+Order!$H$8/12),2)-X220,E220-(G220+J220+M220+P220+S220+V220)))</f>
        <v/>
      </c>
      <c r="Z220" s="4">
        <f>MAX(0,ROUND(ROUND(Z219*(1+Order!$H$8/12),2)-X220-Y220,2))</f>
        <v/>
      </c>
      <c r="AA220" s="4">
        <f>MIN(Order!$I$9,ROUND(AC219*(1+Order!$H$9/12),2))</f>
        <v/>
      </c>
      <c r="AB220" s="4">
        <f>MAX(0,MIN(ROUND(AC219*(1+Order!$H$9/12),2)-AA220,E220-(G220+J220+M220+P220+S220+V220+Y220)))</f>
        <v/>
      </c>
      <c r="AC220" s="4">
        <f>MAX(0,ROUND(ROUND(AC219*(1+Order!$H$9/12),2)-AA220-AB220,2))</f>
        <v/>
      </c>
      <c r="AD220" s="4">
        <f>MIN(Order!$I$10,ROUND(AF219*(1+Order!$H$10/12),2))</f>
        <v/>
      </c>
      <c r="AE220" s="4">
        <f>MAX(0,MIN(ROUND(AF219*(1+Order!$H$10/12),2)-AD220,E220-(G220+J220+M220+P220+S220+V220+Y220+AB220)))</f>
        <v/>
      </c>
      <c r="AF220" s="4">
        <f>MAX(0,ROUND(ROUND(AF219*(1+Order!$H$10/12),2)-AD220-AE220,2))</f>
        <v/>
      </c>
      <c r="AG220" s="4">
        <f>MIN(Order!$I$11,ROUND(AI219*(1+Order!$H$11/12),2))</f>
        <v/>
      </c>
      <c r="AH220" s="4">
        <f>MAX(0,MIN(ROUND(AI219*(1+Order!$H$11/12),2)-AG220,E220-(G220+J220+M220+P220+S220+V220+Y220+AB220+AE220)))</f>
        <v/>
      </c>
      <c r="AI220" s="4">
        <f>MAX(0,ROUND(ROUND(AI219*(1+Order!$H$11/12),2)-AG220-AH220,2))</f>
        <v/>
      </c>
    </row>
    <row r="221">
      <c r="A221" t="n">
        <v>218</v>
      </c>
      <c r="B221" s="16">
        <f>EDATE('Start here'!$B$7,A221-1)</f>
        <v/>
      </c>
      <c r="C221" s="4">
        <f>H221+K221+N221+Q221+T221+W221+Z221+AC221+AF221+AI221</f>
        <v/>
      </c>
      <c r="D221" s="4">
        <f>ROUND(H220*Order!$H$2/12,2)+ROUND(K220*Order!$H$3/12,2)+ROUND(N220*Order!$H$4/12,2)+ROUND(Q220*Order!$H$5/12,2)+ROUND(T220*Order!$H$6/12,2)+ROUND(W220*Order!$H$7/12,2)+ROUND(Z220*Order!$H$8/12,2)+ROUND(AC220*Order!$H$9/12,2)+ROUND(AF220*Order!$H$10/12,2)+ROUND(AI220*Order!$H$11/12,2)</f>
        <v/>
      </c>
      <c r="E221" s="4">
        <f>MAX(0,'Start here'!$B$6-(F221+I221+L221+O221+R221+U221+X221+AA221+AD221+AG221))</f>
        <v/>
      </c>
      <c r="F221" s="4">
        <f>MIN(Order!$I$2,ROUND(H220*(1+Order!$H$2/12),2))</f>
        <v/>
      </c>
      <c r="G221" s="4">
        <f>MAX(0,MIN(ROUND(H220*(1+Order!$H$2/12),2)-F221,E221-(0)))</f>
        <v/>
      </c>
      <c r="H221" s="4">
        <f>MAX(0,ROUND(ROUND(H220*(1+Order!$H$2/12),2)-F221-G221,2))</f>
        <v/>
      </c>
      <c r="I221" s="4">
        <f>MIN(Order!$I$3,ROUND(K220*(1+Order!$H$3/12),2))</f>
        <v/>
      </c>
      <c r="J221" s="4">
        <f>MAX(0,MIN(ROUND(K220*(1+Order!$H$3/12),2)-I221,E221-(G221)))</f>
        <v/>
      </c>
      <c r="K221" s="4">
        <f>MAX(0,ROUND(ROUND(K220*(1+Order!$H$3/12),2)-I221-J221,2))</f>
        <v/>
      </c>
      <c r="L221" s="4">
        <f>MIN(Order!$I$4,ROUND(N220*(1+Order!$H$4/12),2))</f>
        <v/>
      </c>
      <c r="M221" s="4">
        <f>MAX(0,MIN(ROUND(N220*(1+Order!$H$4/12),2)-L221,E221-(G221+J221)))</f>
        <v/>
      </c>
      <c r="N221" s="4">
        <f>MAX(0,ROUND(ROUND(N220*(1+Order!$H$4/12),2)-L221-M221,2))</f>
        <v/>
      </c>
      <c r="O221" s="4">
        <f>MIN(Order!$I$5,ROUND(Q220*(1+Order!$H$5/12),2))</f>
        <v/>
      </c>
      <c r="P221" s="4">
        <f>MAX(0,MIN(ROUND(Q220*(1+Order!$H$5/12),2)-O221,E221-(G221+J221+M221)))</f>
        <v/>
      </c>
      <c r="Q221" s="4">
        <f>MAX(0,ROUND(ROUND(Q220*(1+Order!$H$5/12),2)-O221-P221,2))</f>
        <v/>
      </c>
      <c r="R221" s="4">
        <f>MIN(Order!$I$6,ROUND(T220*(1+Order!$H$6/12),2))</f>
        <v/>
      </c>
      <c r="S221" s="4">
        <f>MAX(0,MIN(ROUND(T220*(1+Order!$H$6/12),2)-R221,E221-(G221+J221+M221+P221)))</f>
        <v/>
      </c>
      <c r="T221" s="4">
        <f>MAX(0,ROUND(ROUND(T220*(1+Order!$H$6/12),2)-R221-S221,2))</f>
        <v/>
      </c>
      <c r="U221" s="4">
        <f>MIN(Order!$I$7,ROUND(W220*(1+Order!$H$7/12),2))</f>
        <v/>
      </c>
      <c r="V221" s="4">
        <f>MAX(0,MIN(ROUND(W220*(1+Order!$H$7/12),2)-U221,E221-(G221+J221+M221+P221+S221)))</f>
        <v/>
      </c>
      <c r="W221" s="4">
        <f>MAX(0,ROUND(ROUND(W220*(1+Order!$H$7/12),2)-U221-V221,2))</f>
        <v/>
      </c>
      <c r="X221" s="4">
        <f>MIN(Order!$I$8,ROUND(Z220*(1+Order!$H$8/12),2))</f>
        <v/>
      </c>
      <c r="Y221" s="4">
        <f>MAX(0,MIN(ROUND(Z220*(1+Order!$H$8/12),2)-X221,E221-(G221+J221+M221+P221+S221+V221)))</f>
        <v/>
      </c>
      <c r="Z221" s="4">
        <f>MAX(0,ROUND(ROUND(Z220*(1+Order!$H$8/12),2)-X221-Y221,2))</f>
        <v/>
      </c>
      <c r="AA221" s="4">
        <f>MIN(Order!$I$9,ROUND(AC220*(1+Order!$H$9/12),2))</f>
        <v/>
      </c>
      <c r="AB221" s="4">
        <f>MAX(0,MIN(ROUND(AC220*(1+Order!$H$9/12),2)-AA221,E221-(G221+J221+M221+P221+S221+V221+Y221)))</f>
        <v/>
      </c>
      <c r="AC221" s="4">
        <f>MAX(0,ROUND(ROUND(AC220*(1+Order!$H$9/12),2)-AA221-AB221,2))</f>
        <v/>
      </c>
      <c r="AD221" s="4">
        <f>MIN(Order!$I$10,ROUND(AF220*(1+Order!$H$10/12),2))</f>
        <v/>
      </c>
      <c r="AE221" s="4">
        <f>MAX(0,MIN(ROUND(AF220*(1+Order!$H$10/12),2)-AD221,E221-(G221+J221+M221+P221+S221+V221+Y221+AB221)))</f>
        <v/>
      </c>
      <c r="AF221" s="4">
        <f>MAX(0,ROUND(ROUND(AF220*(1+Order!$H$10/12),2)-AD221-AE221,2))</f>
        <v/>
      </c>
      <c r="AG221" s="4">
        <f>MIN(Order!$I$11,ROUND(AI220*(1+Order!$H$11/12),2))</f>
        <v/>
      </c>
      <c r="AH221" s="4">
        <f>MAX(0,MIN(ROUND(AI220*(1+Order!$H$11/12),2)-AG221,E221-(G221+J221+M221+P221+S221+V221+Y221+AB221+AE221)))</f>
        <v/>
      </c>
      <c r="AI221" s="4">
        <f>MAX(0,ROUND(ROUND(AI220*(1+Order!$H$11/12),2)-AG221-AH221,2))</f>
        <v/>
      </c>
    </row>
    <row r="222">
      <c r="A222" t="n">
        <v>219</v>
      </c>
      <c r="B222" s="16">
        <f>EDATE('Start here'!$B$7,A222-1)</f>
        <v/>
      </c>
      <c r="C222" s="4">
        <f>H222+K222+N222+Q222+T222+W222+Z222+AC222+AF222+AI222</f>
        <v/>
      </c>
      <c r="D222" s="4">
        <f>ROUND(H221*Order!$H$2/12,2)+ROUND(K221*Order!$H$3/12,2)+ROUND(N221*Order!$H$4/12,2)+ROUND(Q221*Order!$H$5/12,2)+ROUND(T221*Order!$H$6/12,2)+ROUND(W221*Order!$H$7/12,2)+ROUND(Z221*Order!$H$8/12,2)+ROUND(AC221*Order!$H$9/12,2)+ROUND(AF221*Order!$H$10/12,2)+ROUND(AI221*Order!$H$11/12,2)</f>
        <v/>
      </c>
      <c r="E222" s="4">
        <f>MAX(0,'Start here'!$B$6-(F222+I222+L222+O222+R222+U222+X222+AA222+AD222+AG222))</f>
        <v/>
      </c>
      <c r="F222" s="4">
        <f>MIN(Order!$I$2,ROUND(H221*(1+Order!$H$2/12),2))</f>
        <v/>
      </c>
      <c r="G222" s="4">
        <f>MAX(0,MIN(ROUND(H221*(1+Order!$H$2/12),2)-F222,E222-(0)))</f>
        <v/>
      </c>
      <c r="H222" s="4">
        <f>MAX(0,ROUND(ROUND(H221*(1+Order!$H$2/12),2)-F222-G222,2))</f>
        <v/>
      </c>
      <c r="I222" s="4">
        <f>MIN(Order!$I$3,ROUND(K221*(1+Order!$H$3/12),2))</f>
        <v/>
      </c>
      <c r="J222" s="4">
        <f>MAX(0,MIN(ROUND(K221*(1+Order!$H$3/12),2)-I222,E222-(G222)))</f>
        <v/>
      </c>
      <c r="K222" s="4">
        <f>MAX(0,ROUND(ROUND(K221*(1+Order!$H$3/12),2)-I222-J222,2))</f>
        <v/>
      </c>
      <c r="L222" s="4">
        <f>MIN(Order!$I$4,ROUND(N221*(1+Order!$H$4/12),2))</f>
        <v/>
      </c>
      <c r="M222" s="4">
        <f>MAX(0,MIN(ROUND(N221*(1+Order!$H$4/12),2)-L222,E222-(G222+J222)))</f>
        <v/>
      </c>
      <c r="N222" s="4">
        <f>MAX(0,ROUND(ROUND(N221*(1+Order!$H$4/12),2)-L222-M222,2))</f>
        <v/>
      </c>
      <c r="O222" s="4">
        <f>MIN(Order!$I$5,ROUND(Q221*(1+Order!$H$5/12),2))</f>
        <v/>
      </c>
      <c r="P222" s="4">
        <f>MAX(0,MIN(ROUND(Q221*(1+Order!$H$5/12),2)-O222,E222-(G222+J222+M222)))</f>
        <v/>
      </c>
      <c r="Q222" s="4">
        <f>MAX(0,ROUND(ROUND(Q221*(1+Order!$H$5/12),2)-O222-P222,2))</f>
        <v/>
      </c>
      <c r="R222" s="4">
        <f>MIN(Order!$I$6,ROUND(T221*(1+Order!$H$6/12),2))</f>
        <v/>
      </c>
      <c r="S222" s="4">
        <f>MAX(0,MIN(ROUND(T221*(1+Order!$H$6/12),2)-R222,E222-(G222+J222+M222+P222)))</f>
        <v/>
      </c>
      <c r="T222" s="4">
        <f>MAX(0,ROUND(ROUND(T221*(1+Order!$H$6/12),2)-R222-S222,2))</f>
        <v/>
      </c>
      <c r="U222" s="4">
        <f>MIN(Order!$I$7,ROUND(W221*(1+Order!$H$7/12),2))</f>
        <v/>
      </c>
      <c r="V222" s="4">
        <f>MAX(0,MIN(ROUND(W221*(1+Order!$H$7/12),2)-U222,E222-(G222+J222+M222+P222+S222)))</f>
        <v/>
      </c>
      <c r="W222" s="4">
        <f>MAX(0,ROUND(ROUND(W221*(1+Order!$H$7/12),2)-U222-V222,2))</f>
        <v/>
      </c>
      <c r="X222" s="4">
        <f>MIN(Order!$I$8,ROUND(Z221*(1+Order!$H$8/12),2))</f>
        <v/>
      </c>
      <c r="Y222" s="4">
        <f>MAX(0,MIN(ROUND(Z221*(1+Order!$H$8/12),2)-X222,E222-(G222+J222+M222+P222+S222+V222)))</f>
        <v/>
      </c>
      <c r="Z222" s="4">
        <f>MAX(0,ROUND(ROUND(Z221*(1+Order!$H$8/12),2)-X222-Y222,2))</f>
        <v/>
      </c>
      <c r="AA222" s="4">
        <f>MIN(Order!$I$9,ROUND(AC221*(1+Order!$H$9/12),2))</f>
        <v/>
      </c>
      <c r="AB222" s="4">
        <f>MAX(0,MIN(ROUND(AC221*(1+Order!$H$9/12),2)-AA222,E222-(G222+J222+M222+P222+S222+V222+Y222)))</f>
        <v/>
      </c>
      <c r="AC222" s="4">
        <f>MAX(0,ROUND(ROUND(AC221*(1+Order!$H$9/12),2)-AA222-AB222,2))</f>
        <v/>
      </c>
      <c r="AD222" s="4">
        <f>MIN(Order!$I$10,ROUND(AF221*(1+Order!$H$10/12),2))</f>
        <v/>
      </c>
      <c r="AE222" s="4">
        <f>MAX(0,MIN(ROUND(AF221*(1+Order!$H$10/12),2)-AD222,E222-(G222+J222+M222+P222+S222+V222+Y222+AB222)))</f>
        <v/>
      </c>
      <c r="AF222" s="4">
        <f>MAX(0,ROUND(ROUND(AF221*(1+Order!$H$10/12),2)-AD222-AE222,2))</f>
        <v/>
      </c>
      <c r="AG222" s="4">
        <f>MIN(Order!$I$11,ROUND(AI221*(1+Order!$H$11/12),2))</f>
        <v/>
      </c>
      <c r="AH222" s="4">
        <f>MAX(0,MIN(ROUND(AI221*(1+Order!$H$11/12),2)-AG222,E222-(G222+J222+M222+P222+S222+V222+Y222+AB222+AE222)))</f>
        <v/>
      </c>
      <c r="AI222" s="4">
        <f>MAX(0,ROUND(ROUND(AI221*(1+Order!$H$11/12),2)-AG222-AH222,2))</f>
        <v/>
      </c>
    </row>
    <row r="223">
      <c r="A223" t="n">
        <v>220</v>
      </c>
      <c r="B223" s="16">
        <f>EDATE('Start here'!$B$7,A223-1)</f>
        <v/>
      </c>
      <c r="C223" s="4">
        <f>H223+K223+N223+Q223+T223+W223+Z223+AC223+AF223+AI223</f>
        <v/>
      </c>
      <c r="D223" s="4">
        <f>ROUND(H222*Order!$H$2/12,2)+ROUND(K222*Order!$H$3/12,2)+ROUND(N222*Order!$H$4/12,2)+ROUND(Q222*Order!$H$5/12,2)+ROUND(T222*Order!$H$6/12,2)+ROUND(W222*Order!$H$7/12,2)+ROUND(Z222*Order!$H$8/12,2)+ROUND(AC222*Order!$H$9/12,2)+ROUND(AF222*Order!$H$10/12,2)+ROUND(AI222*Order!$H$11/12,2)</f>
        <v/>
      </c>
      <c r="E223" s="4">
        <f>MAX(0,'Start here'!$B$6-(F223+I223+L223+O223+R223+U223+X223+AA223+AD223+AG223))</f>
        <v/>
      </c>
      <c r="F223" s="4">
        <f>MIN(Order!$I$2,ROUND(H222*(1+Order!$H$2/12),2))</f>
        <v/>
      </c>
      <c r="G223" s="4">
        <f>MAX(0,MIN(ROUND(H222*(1+Order!$H$2/12),2)-F223,E223-(0)))</f>
        <v/>
      </c>
      <c r="H223" s="4">
        <f>MAX(0,ROUND(ROUND(H222*(1+Order!$H$2/12),2)-F223-G223,2))</f>
        <v/>
      </c>
      <c r="I223" s="4">
        <f>MIN(Order!$I$3,ROUND(K222*(1+Order!$H$3/12),2))</f>
        <v/>
      </c>
      <c r="J223" s="4">
        <f>MAX(0,MIN(ROUND(K222*(1+Order!$H$3/12),2)-I223,E223-(G223)))</f>
        <v/>
      </c>
      <c r="K223" s="4">
        <f>MAX(0,ROUND(ROUND(K222*(1+Order!$H$3/12),2)-I223-J223,2))</f>
        <v/>
      </c>
      <c r="L223" s="4">
        <f>MIN(Order!$I$4,ROUND(N222*(1+Order!$H$4/12),2))</f>
        <v/>
      </c>
      <c r="M223" s="4">
        <f>MAX(0,MIN(ROUND(N222*(1+Order!$H$4/12),2)-L223,E223-(G223+J223)))</f>
        <v/>
      </c>
      <c r="N223" s="4">
        <f>MAX(0,ROUND(ROUND(N222*(1+Order!$H$4/12),2)-L223-M223,2))</f>
        <v/>
      </c>
      <c r="O223" s="4">
        <f>MIN(Order!$I$5,ROUND(Q222*(1+Order!$H$5/12),2))</f>
        <v/>
      </c>
      <c r="P223" s="4">
        <f>MAX(0,MIN(ROUND(Q222*(1+Order!$H$5/12),2)-O223,E223-(G223+J223+M223)))</f>
        <v/>
      </c>
      <c r="Q223" s="4">
        <f>MAX(0,ROUND(ROUND(Q222*(1+Order!$H$5/12),2)-O223-P223,2))</f>
        <v/>
      </c>
      <c r="R223" s="4">
        <f>MIN(Order!$I$6,ROUND(T222*(1+Order!$H$6/12),2))</f>
        <v/>
      </c>
      <c r="S223" s="4">
        <f>MAX(0,MIN(ROUND(T222*(1+Order!$H$6/12),2)-R223,E223-(G223+J223+M223+P223)))</f>
        <v/>
      </c>
      <c r="T223" s="4">
        <f>MAX(0,ROUND(ROUND(T222*(1+Order!$H$6/12),2)-R223-S223,2))</f>
        <v/>
      </c>
      <c r="U223" s="4">
        <f>MIN(Order!$I$7,ROUND(W222*(1+Order!$H$7/12),2))</f>
        <v/>
      </c>
      <c r="V223" s="4">
        <f>MAX(0,MIN(ROUND(W222*(1+Order!$H$7/12),2)-U223,E223-(G223+J223+M223+P223+S223)))</f>
        <v/>
      </c>
      <c r="W223" s="4">
        <f>MAX(0,ROUND(ROUND(W222*(1+Order!$H$7/12),2)-U223-V223,2))</f>
        <v/>
      </c>
      <c r="X223" s="4">
        <f>MIN(Order!$I$8,ROUND(Z222*(1+Order!$H$8/12),2))</f>
        <v/>
      </c>
      <c r="Y223" s="4">
        <f>MAX(0,MIN(ROUND(Z222*(1+Order!$H$8/12),2)-X223,E223-(G223+J223+M223+P223+S223+V223)))</f>
        <v/>
      </c>
      <c r="Z223" s="4">
        <f>MAX(0,ROUND(ROUND(Z222*(1+Order!$H$8/12),2)-X223-Y223,2))</f>
        <v/>
      </c>
      <c r="AA223" s="4">
        <f>MIN(Order!$I$9,ROUND(AC222*(1+Order!$H$9/12),2))</f>
        <v/>
      </c>
      <c r="AB223" s="4">
        <f>MAX(0,MIN(ROUND(AC222*(1+Order!$H$9/12),2)-AA223,E223-(G223+J223+M223+P223+S223+V223+Y223)))</f>
        <v/>
      </c>
      <c r="AC223" s="4">
        <f>MAX(0,ROUND(ROUND(AC222*(1+Order!$H$9/12),2)-AA223-AB223,2))</f>
        <v/>
      </c>
      <c r="AD223" s="4">
        <f>MIN(Order!$I$10,ROUND(AF222*(1+Order!$H$10/12),2))</f>
        <v/>
      </c>
      <c r="AE223" s="4">
        <f>MAX(0,MIN(ROUND(AF222*(1+Order!$H$10/12),2)-AD223,E223-(G223+J223+M223+P223+S223+V223+Y223+AB223)))</f>
        <v/>
      </c>
      <c r="AF223" s="4">
        <f>MAX(0,ROUND(ROUND(AF222*(1+Order!$H$10/12),2)-AD223-AE223,2))</f>
        <v/>
      </c>
      <c r="AG223" s="4">
        <f>MIN(Order!$I$11,ROUND(AI222*(1+Order!$H$11/12),2))</f>
        <v/>
      </c>
      <c r="AH223" s="4">
        <f>MAX(0,MIN(ROUND(AI222*(1+Order!$H$11/12),2)-AG223,E223-(G223+J223+M223+P223+S223+V223+Y223+AB223+AE223)))</f>
        <v/>
      </c>
      <c r="AI223" s="4">
        <f>MAX(0,ROUND(ROUND(AI222*(1+Order!$H$11/12),2)-AG223-AH223,2))</f>
        <v/>
      </c>
    </row>
    <row r="224">
      <c r="A224" t="n">
        <v>221</v>
      </c>
      <c r="B224" s="16">
        <f>EDATE('Start here'!$B$7,A224-1)</f>
        <v/>
      </c>
      <c r="C224" s="4">
        <f>H224+K224+N224+Q224+T224+W224+Z224+AC224+AF224+AI224</f>
        <v/>
      </c>
      <c r="D224" s="4">
        <f>ROUND(H223*Order!$H$2/12,2)+ROUND(K223*Order!$H$3/12,2)+ROUND(N223*Order!$H$4/12,2)+ROUND(Q223*Order!$H$5/12,2)+ROUND(T223*Order!$H$6/12,2)+ROUND(W223*Order!$H$7/12,2)+ROUND(Z223*Order!$H$8/12,2)+ROUND(AC223*Order!$H$9/12,2)+ROUND(AF223*Order!$H$10/12,2)+ROUND(AI223*Order!$H$11/12,2)</f>
        <v/>
      </c>
      <c r="E224" s="4">
        <f>MAX(0,'Start here'!$B$6-(F224+I224+L224+O224+R224+U224+X224+AA224+AD224+AG224))</f>
        <v/>
      </c>
      <c r="F224" s="4">
        <f>MIN(Order!$I$2,ROUND(H223*(1+Order!$H$2/12),2))</f>
        <v/>
      </c>
      <c r="G224" s="4">
        <f>MAX(0,MIN(ROUND(H223*(1+Order!$H$2/12),2)-F224,E224-(0)))</f>
        <v/>
      </c>
      <c r="H224" s="4">
        <f>MAX(0,ROUND(ROUND(H223*(1+Order!$H$2/12),2)-F224-G224,2))</f>
        <v/>
      </c>
      <c r="I224" s="4">
        <f>MIN(Order!$I$3,ROUND(K223*(1+Order!$H$3/12),2))</f>
        <v/>
      </c>
      <c r="J224" s="4">
        <f>MAX(0,MIN(ROUND(K223*(1+Order!$H$3/12),2)-I224,E224-(G224)))</f>
        <v/>
      </c>
      <c r="K224" s="4">
        <f>MAX(0,ROUND(ROUND(K223*(1+Order!$H$3/12),2)-I224-J224,2))</f>
        <v/>
      </c>
      <c r="L224" s="4">
        <f>MIN(Order!$I$4,ROUND(N223*(1+Order!$H$4/12),2))</f>
        <v/>
      </c>
      <c r="M224" s="4">
        <f>MAX(0,MIN(ROUND(N223*(1+Order!$H$4/12),2)-L224,E224-(G224+J224)))</f>
        <v/>
      </c>
      <c r="N224" s="4">
        <f>MAX(0,ROUND(ROUND(N223*(1+Order!$H$4/12),2)-L224-M224,2))</f>
        <v/>
      </c>
      <c r="O224" s="4">
        <f>MIN(Order!$I$5,ROUND(Q223*(1+Order!$H$5/12),2))</f>
        <v/>
      </c>
      <c r="P224" s="4">
        <f>MAX(0,MIN(ROUND(Q223*(1+Order!$H$5/12),2)-O224,E224-(G224+J224+M224)))</f>
        <v/>
      </c>
      <c r="Q224" s="4">
        <f>MAX(0,ROUND(ROUND(Q223*(1+Order!$H$5/12),2)-O224-P224,2))</f>
        <v/>
      </c>
      <c r="R224" s="4">
        <f>MIN(Order!$I$6,ROUND(T223*(1+Order!$H$6/12),2))</f>
        <v/>
      </c>
      <c r="S224" s="4">
        <f>MAX(0,MIN(ROUND(T223*(1+Order!$H$6/12),2)-R224,E224-(G224+J224+M224+P224)))</f>
        <v/>
      </c>
      <c r="T224" s="4">
        <f>MAX(0,ROUND(ROUND(T223*(1+Order!$H$6/12),2)-R224-S224,2))</f>
        <v/>
      </c>
      <c r="U224" s="4">
        <f>MIN(Order!$I$7,ROUND(W223*(1+Order!$H$7/12),2))</f>
        <v/>
      </c>
      <c r="V224" s="4">
        <f>MAX(0,MIN(ROUND(W223*(1+Order!$H$7/12),2)-U224,E224-(G224+J224+M224+P224+S224)))</f>
        <v/>
      </c>
      <c r="W224" s="4">
        <f>MAX(0,ROUND(ROUND(W223*(1+Order!$H$7/12),2)-U224-V224,2))</f>
        <v/>
      </c>
      <c r="X224" s="4">
        <f>MIN(Order!$I$8,ROUND(Z223*(1+Order!$H$8/12),2))</f>
        <v/>
      </c>
      <c r="Y224" s="4">
        <f>MAX(0,MIN(ROUND(Z223*(1+Order!$H$8/12),2)-X224,E224-(G224+J224+M224+P224+S224+V224)))</f>
        <v/>
      </c>
      <c r="Z224" s="4">
        <f>MAX(0,ROUND(ROUND(Z223*(1+Order!$H$8/12),2)-X224-Y224,2))</f>
        <v/>
      </c>
      <c r="AA224" s="4">
        <f>MIN(Order!$I$9,ROUND(AC223*(1+Order!$H$9/12),2))</f>
        <v/>
      </c>
      <c r="AB224" s="4">
        <f>MAX(0,MIN(ROUND(AC223*(1+Order!$H$9/12),2)-AA224,E224-(G224+J224+M224+P224+S224+V224+Y224)))</f>
        <v/>
      </c>
      <c r="AC224" s="4">
        <f>MAX(0,ROUND(ROUND(AC223*(1+Order!$H$9/12),2)-AA224-AB224,2))</f>
        <v/>
      </c>
      <c r="AD224" s="4">
        <f>MIN(Order!$I$10,ROUND(AF223*(1+Order!$H$10/12),2))</f>
        <v/>
      </c>
      <c r="AE224" s="4">
        <f>MAX(0,MIN(ROUND(AF223*(1+Order!$H$10/12),2)-AD224,E224-(G224+J224+M224+P224+S224+V224+Y224+AB224)))</f>
        <v/>
      </c>
      <c r="AF224" s="4">
        <f>MAX(0,ROUND(ROUND(AF223*(1+Order!$H$10/12),2)-AD224-AE224,2))</f>
        <v/>
      </c>
      <c r="AG224" s="4">
        <f>MIN(Order!$I$11,ROUND(AI223*(1+Order!$H$11/12),2))</f>
        <v/>
      </c>
      <c r="AH224" s="4">
        <f>MAX(0,MIN(ROUND(AI223*(1+Order!$H$11/12),2)-AG224,E224-(G224+J224+M224+P224+S224+V224+Y224+AB224+AE224)))</f>
        <v/>
      </c>
      <c r="AI224" s="4">
        <f>MAX(0,ROUND(ROUND(AI223*(1+Order!$H$11/12),2)-AG224-AH224,2))</f>
        <v/>
      </c>
    </row>
    <row r="225">
      <c r="A225" t="n">
        <v>222</v>
      </c>
      <c r="B225" s="16">
        <f>EDATE('Start here'!$B$7,A225-1)</f>
        <v/>
      </c>
      <c r="C225" s="4">
        <f>H225+K225+N225+Q225+T225+W225+Z225+AC225+AF225+AI225</f>
        <v/>
      </c>
      <c r="D225" s="4">
        <f>ROUND(H224*Order!$H$2/12,2)+ROUND(K224*Order!$H$3/12,2)+ROUND(N224*Order!$H$4/12,2)+ROUND(Q224*Order!$H$5/12,2)+ROUND(T224*Order!$H$6/12,2)+ROUND(W224*Order!$H$7/12,2)+ROUND(Z224*Order!$H$8/12,2)+ROUND(AC224*Order!$H$9/12,2)+ROUND(AF224*Order!$H$10/12,2)+ROUND(AI224*Order!$H$11/12,2)</f>
        <v/>
      </c>
      <c r="E225" s="4">
        <f>MAX(0,'Start here'!$B$6-(F225+I225+L225+O225+R225+U225+X225+AA225+AD225+AG225))</f>
        <v/>
      </c>
      <c r="F225" s="4">
        <f>MIN(Order!$I$2,ROUND(H224*(1+Order!$H$2/12),2))</f>
        <v/>
      </c>
      <c r="G225" s="4">
        <f>MAX(0,MIN(ROUND(H224*(1+Order!$H$2/12),2)-F225,E225-(0)))</f>
        <v/>
      </c>
      <c r="H225" s="4">
        <f>MAX(0,ROUND(ROUND(H224*(1+Order!$H$2/12),2)-F225-G225,2))</f>
        <v/>
      </c>
      <c r="I225" s="4">
        <f>MIN(Order!$I$3,ROUND(K224*(1+Order!$H$3/12),2))</f>
        <v/>
      </c>
      <c r="J225" s="4">
        <f>MAX(0,MIN(ROUND(K224*(1+Order!$H$3/12),2)-I225,E225-(G225)))</f>
        <v/>
      </c>
      <c r="K225" s="4">
        <f>MAX(0,ROUND(ROUND(K224*(1+Order!$H$3/12),2)-I225-J225,2))</f>
        <v/>
      </c>
      <c r="L225" s="4">
        <f>MIN(Order!$I$4,ROUND(N224*(1+Order!$H$4/12),2))</f>
        <v/>
      </c>
      <c r="M225" s="4">
        <f>MAX(0,MIN(ROUND(N224*(1+Order!$H$4/12),2)-L225,E225-(G225+J225)))</f>
        <v/>
      </c>
      <c r="N225" s="4">
        <f>MAX(0,ROUND(ROUND(N224*(1+Order!$H$4/12),2)-L225-M225,2))</f>
        <v/>
      </c>
      <c r="O225" s="4">
        <f>MIN(Order!$I$5,ROUND(Q224*(1+Order!$H$5/12),2))</f>
        <v/>
      </c>
      <c r="P225" s="4">
        <f>MAX(0,MIN(ROUND(Q224*(1+Order!$H$5/12),2)-O225,E225-(G225+J225+M225)))</f>
        <v/>
      </c>
      <c r="Q225" s="4">
        <f>MAX(0,ROUND(ROUND(Q224*(1+Order!$H$5/12),2)-O225-P225,2))</f>
        <v/>
      </c>
      <c r="R225" s="4">
        <f>MIN(Order!$I$6,ROUND(T224*(1+Order!$H$6/12),2))</f>
        <v/>
      </c>
      <c r="S225" s="4">
        <f>MAX(0,MIN(ROUND(T224*(1+Order!$H$6/12),2)-R225,E225-(G225+J225+M225+P225)))</f>
        <v/>
      </c>
      <c r="T225" s="4">
        <f>MAX(0,ROUND(ROUND(T224*(1+Order!$H$6/12),2)-R225-S225,2))</f>
        <v/>
      </c>
      <c r="U225" s="4">
        <f>MIN(Order!$I$7,ROUND(W224*(1+Order!$H$7/12),2))</f>
        <v/>
      </c>
      <c r="V225" s="4">
        <f>MAX(0,MIN(ROUND(W224*(1+Order!$H$7/12),2)-U225,E225-(G225+J225+M225+P225+S225)))</f>
        <v/>
      </c>
      <c r="W225" s="4">
        <f>MAX(0,ROUND(ROUND(W224*(1+Order!$H$7/12),2)-U225-V225,2))</f>
        <v/>
      </c>
      <c r="X225" s="4">
        <f>MIN(Order!$I$8,ROUND(Z224*(1+Order!$H$8/12),2))</f>
        <v/>
      </c>
      <c r="Y225" s="4">
        <f>MAX(0,MIN(ROUND(Z224*(1+Order!$H$8/12),2)-X225,E225-(G225+J225+M225+P225+S225+V225)))</f>
        <v/>
      </c>
      <c r="Z225" s="4">
        <f>MAX(0,ROUND(ROUND(Z224*(1+Order!$H$8/12),2)-X225-Y225,2))</f>
        <v/>
      </c>
      <c r="AA225" s="4">
        <f>MIN(Order!$I$9,ROUND(AC224*(1+Order!$H$9/12),2))</f>
        <v/>
      </c>
      <c r="AB225" s="4">
        <f>MAX(0,MIN(ROUND(AC224*(1+Order!$H$9/12),2)-AA225,E225-(G225+J225+M225+P225+S225+V225+Y225)))</f>
        <v/>
      </c>
      <c r="AC225" s="4">
        <f>MAX(0,ROUND(ROUND(AC224*(1+Order!$H$9/12),2)-AA225-AB225,2))</f>
        <v/>
      </c>
      <c r="AD225" s="4">
        <f>MIN(Order!$I$10,ROUND(AF224*(1+Order!$H$10/12),2))</f>
        <v/>
      </c>
      <c r="AE225" s="4">
        <f>MAX(0,MIN(ROUND(AF224*(1+Order!$H$10/12),2)-AD225,E225-(G225+J225+M225+P225+S225+V225+Y225+AB225)))</f>
        <v/>
      </c>
      <c r="AF225" s="4">
        <f>MAX(0,ROUND(ROUND(AF224*(1+Order!$H$10/12),2)-AD225-AE225,2))</f>
        <v/>
      </c>
      <c r="AG225" s="4">
        <f>MIN(Order!$I$11,ROUND(AI224*(1+Order!$H$11/12),2))</f>
        <v/>
      </c>
      <c r="AH225" s="4">
        <f>MAX(0,MIN(ROUND(AI224*(1+Order!$H$11/12),2)-AG225,E225-(G225+J225+M225+P225+S225+V225+Y225+AB225+AE225)))</f>
        <v/>
      </c>
      <c r="AI225" s="4">
        <f>MAX(0,ROUND(ROUND(AI224*(1+Order!$H$11/12),2)-AG225-AH225,2))</f>
        <v/>
      </c>
    </row>
    <row r="226">
      <c r="A226" t="n">
        <v>223</v>
      </c>
      <c r="B226" s="16">
        <f>EDATE('Start here'!$B$7,A226-1)</f>
        <v/>
      </c>
      <c r="C226" s="4">
        <f>H226+K226+N226+Q226+T226+W226+Z226+AC226+AF226+AI226</f>
        <v/>
      </c>
      <c r="D226" s="4">
        <f>ROUND(H225*Order!$H$2/12,2)+ROUND(K225*Order!$H$3/12,2)+ROUND(N225*Order!$H$4/12,2)+ROUND(Q225*Order!$H$5/12,2)+ROUND(T225*Order!$H$6/12,2)+ROUND(W225*Order!$H$7/12,2)+ROUND(Z225*Order!$H$8/12,2)+ROUND(AC225*Order!$H$9/12,2)+ROUND(AF225*Order!$H$10/12,2)+ROUND(AI225*Order!$H$11/12,2)</f>
        <v/>
      </c>
      <c r="E226" s="4">
        <f>MAX(0,'Start here'!$B$6-(F226+I226+L226+O226+R226+U226+X226+AA226+AD226+AG226))</f>
        <v/>
      </c>
      <c r="F226" s="4">
        <f>MIN(Order!$I$2,ROUND(H225*(1+Order!$H$2/12),2))</f>
        <v/>
      </c>
      <c r="G226" s="4">
        <f>MAX(0,MIN(ROUND(H225*(1+Order!$H$2/12),2)-F226,E226-(0)))</f>
        <v/>
      </c>
      <c r="H226" s="4">
        <f>MAX(0,ROUND(ROUND(H225*(1+Order!$H$2/12),2)-F226-G226,2))</f>
        <v/>
      </c>
      <c r="I226" s="4">
        <f>MIN(Order!$I$3,ROUND(K225*(1+Order!$H$3/12),2))</f>
        <v/>
      </c>
      <c r="J226" s="4">
        <f>MAX(0,MIN(ROUND(K225*(1+Order!$H$3/12),2)-I226,E226-(G226)))</f>
        <v/>
      </c>
      <c r="K226" s="4">
        <f>MAX(0,ROUND(ROUND(K225*(1+Order!$H$3/12),2)-I226-J226,2))</f>
        <v/>
      </c>
      <c r="L226" s="4">
        <f>MIN(Order!$I$4,ROUND(N225*(1+Order!$H$4/12),2))</f>
        <v/>
      </c>
      <c r="M226" s="4">
        <f>MAX(0,MIN(ROUND(N225*(1+Order!$H$4/12),2)-L226,E226-(G226+J226)))</f>
        <v/>
      </c>
      <c r="N226" s="4">
        <f>MAX(0,ROUND(ROUND(N225*(1+Order!$H$4/12),2)-L226-M226,2))</f>
        <v/>
      </c>
      <c r="O226" s="4">
        <f>MIN(Order!$I$5,ROUND(Q225*(1+Order!$H$5/12),2))</f>
        <v/>
      </c>
      <c r="P226" s="4">
        <f>MAX(0,MIN(ROUND(Q225*(1+Order!$H$5/12),2)-O226,E226-(G226+J226+M226)))</f>
        <v/>
      </c>
      <c r="Q226" s="4">
        <f>MAX(0,ROUND(ROUND(Q225*(1+Order!$H$5/12),2)-O226-P226,2))</f>
        <v/>
      </c>
      <c r="R226" s="4">
        <f>MIN(Order!$I$6,ROUND(T225*(1+Order!$H$6/12),2))</f>
        <v/>
      </c>
      <c r="S226" s="4">
        <f>MAX(0,MIN(ROUND(T225*(1+Order!$H$6/12),2)-R226,E226-(G226+J226+M226+P226)))</f>
        <v/>
      </c>
      <c r="T226" s="4">
        <f>MAX(0,ROUND(ROUND(T225*(1+Order!$H$6/12),2)-R226-S226,2))</f>
        <v/>
      </c>
      <c r="U226" s="4">
        <f>MIN(Order!$I$7,ROUND(W225*(1+Order!$H$7/12),2))</f>
        <v/>
      </c>
      <c r="V226" s="4">
        <f>MAX(0,MIN(ROUND(W225*(1+Order!$H$7/12),2)-U226,E226-(G226+J226+M226+P226+S226)))</f>
        <v/>
      </c>
      <c r="W226" s="4">
        <f>MAX(0,ROUND(ROUND(W225*(1+Order!$H$7/12),2)-U226-V226,2))</f>
        <v/>
      </c>
      <c r="X226" s="4">
        <f>MIN(Order!$I$8,ROUND(Z225*(1+Order!$H$8/12),2))</f>
        <v/>
      </c>
      <c r="Y226" s="4">
        <f>MAX(0,MIN(ROUND(Z225*(1+Order!$H$8/12),2)-X226,E226-(G226+J226+M226+P226+S226+V226)))</f>
        <v/>
      </c>
      <c r="Z226" s="4">
        <f>MAX(0,ROUND(ROUND(Z225*(1+Order!$H$8/12),2)-X226-Y226,2))</f>
        <v/>
      </c>
      <c r="AA226" s="4">
        <f>MIN(Order!$I$9,ROUND(AC225*(1+Order!$H$9/12),2))</f>
        <v/>
      </c>
      <c r="AB226" s="4">
        <f>MAX(0,MIN(ROUND(AC225*(1+Order!$H$9/12),2)-AA226,E226-(G226+J226+M226+P226+S226+V226+Y226)))</f>
        <v/>
      </c>
      <c r="AC226" s="4">
        <f>MAX(0,ROUND(ROUND(AC225*(1+Order!$H$9/12),2)-AA226-AB226,2))</f>
        <v/>
      </c>
      <c r="AD226" s="4">
        <f>MIN(Order!$I$10,ROUND(AF225*(1+Order!$H$10/12),2))</f>
        <v/>
      </c>
      <c r="AE226" s="4">
        <f>MAX(0,MIN(ROUND(AF225*(1+Order!$H$10/12),2)-AD226,E226-(G226+J226+M226+P226+S226+V226+Y226+AB226)))</f>
        <v/>
      </c>
      <c r="AF226" s="4">
        <f>MAX(0,ROUND(ROUND(AF225*(1+Order!$H$10/12),2)-AD226-AE226,2))</f>
        <v/>
      </c>
      <c r="AG226" s="4">
        <f>MIN(Order!$I$11,ROUND(AI225*(1+Order!$H$11/12),2))</f>
        <v/>
      </c>
      <c r="AH226" s="4">
        <f>MAX(0,MIN(ROUND(AI225*(1+Order!$H$11/12),2)-AG226,E226-(G226+J226+M226+P226+S226+V226+Y226+AB226+AE226)))</f>
        <v/>
      </c>
      <c r="AI226" s="4">
        <f>MAX(0,ROUND(ROUND(AI225*(1+Order!$H$11/12),2)-AG226-AH226,2))</f>
        <v/>
      </c>
    </row>
    <row r="227">
      <c r="A227" t="n">
        <v>224</v>
      </c>
      <c r="B227" s="16">
        <f>EDATE('Start here'!$B$7,A227-1)</f>
        <v/>
      </c>
      <c r="C227" s="4">
        <f>H227+K227+N227+Q227+T227+W227+Z227+AC227+AF227+AI227</f>
        <v/>
      </c>
      <c r="D227" s="4">
        <f>ROUND(H226*Order!$H$2/12,2)+ROUND(K226*Order!$H$3/12,2)+ROUND(N226*Order!$H$4/12,2)+ROUND(Q226*Order!$H$5/12,2)+ROUND(T226*Order!$H$6/12,2)+ROUND(W226*Order!$H$7/12,2)+ROUND(Z226*Order!$H$8/12,2)+ROUND(AC226*Order!$H$9/12,2)+ROUND(AF226*Order!$H$10/12,2)+ROUND(AI226*Order!$H$11/12,2)</f>
        <v/>
      </c>
      <c r="E227" s="4">
        <f>MAX(0,'Start here'!$B$6-(F227+I227+L227+O227+R227+U227+X227+AA227+AD227+AG227))</f>
        <v/>
      </c>
      <c r="F227" s="4">
        <f>MIN(Order!$I$2,ROUND(H226*(1+Order!$H$2/12),2))</f>
        <v/>
      </c>
      <c r="G227" s="4">
        <f>MAX(0,MIN(ROUND(H226*(1+Order!$H$2/12),2)-F227,E227-(0)))</f>
        <v/>
      </c>
      <c r="H227" s="4">
        <f>MAX(0,ROUND(ROUND(H226*(1+Order!$H$2/12),2)-F227-G227,2))</f>
        <v/>
      </c>
      <c r="I227" s="4">
        <f>MIN(Order!$I$3,ROUND(K226*(1+Order!$H$3/12),2))</f>
        <v/>
      </c>
      <c r="J227" s="4">
        <f>MAX(0,MIN(ROUND(K226*(1+Order!$H$3/12),2)-I227,E227-(G227)))</f>
        <v/>
      </c>
      <c r="K227" s="4">
        <f>MAX(0,ROUND(ROUND(K226*(1+Order!$H$3/12),2)-I227-J227,2))</f>
        <v/>
      </c>
      <c r="L227" s="4">
        <f>MIN(Order!$I$4,ROUND(N226*(1+Order!$H$4/12),2))</f>
        <v/>
      </c>
      <c r="M227" s="4">
        <f>MAX(0,MIN(ROUND(N226*(1+Order!$H$4/12),2)-L227,E227-(G227+J227)))</f>
        <v/>
      </c>
      <c r="N227" s="4">
        <f>MAX(0,ROUND(ROUND(N226*(1+Order!$H$4/12),2)-L227-M227,2))</f>
        <v/>
      </c>
      <c r="O227" s="4">
        <f>MIN(Order!$I$5,ROUND(Q226*(1+Order!$H$5/12),2))</f>
        <v/>
      </c>
      <c r="P227" s="4">
        <f>MAX(0,MIN(ROUND(Q226*(1+Order!$H$5/12),2)-O227,E227-(G227+J227+M227)))</f>
        <v/>
      </c>
      <c r="Q227" s="4">
        <f>MAX(0,ROUND(ROUND(Q226*(1+Order!$H$5/12),2)-O227-P227,2))</f>
        <v/>
      </c>
      <c r="R227" s="4">
        <f>MIN(Order!$I$6,ROUND(T226*(1+Order!$H$6/12),2))</f>
        <v/>
      </c>
      <c r="S227" s="4">
        <f>MAX(0,MIN(ROUND(T226*(1+Order!$H$6/12),2)-R227,E227-(G227+J227+M227+P227)))</f>
        <v/>
      </c>
      <c r="T227" s="4">
        <f>MAX(0,ROUND(ROUND(T226*(1+Order!$H$6/12),2)-R227-S227,2))</f>
        <v/>
      </c>
      <c r="U227" s="4">
        <f>MIN(Order!$I$7,ROUND(W226*(1+Order!$H$7/12),2))</f>
        <v/>
      </c>
      <c r="V227" s="4">
        <f>MAX(0,MIN(ROUND(W226*(1+Order!$H$7/12),2)-U227,E227-(G227+J227+M227+P227+S227)))</f>
        <v/>
      </c>
      <c r="W227" s="4">
        <f>MAX(0,ROUND(ROUND(W226*(1+Order!$H$7/12),2)-U227-V227,2))</f>
        <v/>
      </c>
      <c r="X227" s="4">
        <f>MIN(Order!$I$8,ROUND(Z226*(1+Order!$H$8/12),2))</f>
        <v/>
      </c>
      <c r="Y227" s="4">
        <f>MAX(0,MIN(ROUND(Z226*(1+Order!$H$8/12),2)-X227,E227-(G227+J227+M227+P227+S227+V227)))</f>
        <v/>
      </c>
      <c r="Z227" s="4">
        <f>MAX(0,ROUND(ROUND(Z226*(1+Order!$H$8/12),2)-X227-Y227,2))</f>
        <v/>
      </c>
      <c r="AA227" s="4">
        <f>MIN(Order!$I$9,ROUND(AC226*(1+Order!$H$9/12),2))</f>
        <v/>
      </c>
      <c r="AB227" s="4">
        <f>MAX(0,MIN(ROUND(AC226*(1+Order!$H$9/12),2)-AA227,E227-(G227+J227+M227+P227+S227+V227+Y227)))</f>
        <v/>
      </c>
      <c r="AC227" s="4">
        <f>MAX(0,ROUND(ROUND(AC226*(1+Order!$H$9/12),2)-AA227-AB227,2))</f>
        <v/>
      </c>
      <c r="AD227" s="4">
        <f>MIN(Order!$I$10,ROUND(AF226*(1+Order!$H$10/12),2))</f>
        <v/>
      </c>
      <c r="AE227" s="4">
        <f>MAX(0,MIN(ROUND(AF226*(1+Order!$H$10/12),2)-AD227,E227-(G227+J227+M227+P227+S227+V227+Y227+AB227)))</f>
        <v/>
      </c>
      <c r="AF227" s="4">
        <f>MAX(0,ROUND(ROUND(AF226*(1+Order!$H$10/12),2)-AD227-AE227,2))</f>
        <v/>
      </c>
      <c r="AG227" s="4">
        <f>MIN(Order!$I$11,ROUND(AI226*(1+Order!$H$11/12),2))</f>
        <v/>
      </c>
      <c r="AH227" s="4">
        <f>MAX(0,MIN(ROUND(AI226*(1+Order!$H$11/12),2)-AG227,E227-(G227+J227+M227+P227+S227+V227+Y227+AB227+AE227)))</f>
        <v/>
      </c>
      <c r="AI227" s="4">
        <f>MAX(0,ROUND(ROUND(AI226*(1+Order!$H$11/12),2)-AG227-AH227,2))</f>
        <v/>
      </c>
    </row>
    <row r="228">
      <c r="A228" t="n">
        <v>225</v>
      </c>
      <c r="B228" s="16">
        <f>EDATE('Start here'!$B$7,A228-1)</f>
        <v/>
      </c>
      <c r="C228" s="4">
        <f>H228+K228+N228+Q228+T228+W228+Z228+AC228+AF228+AI228</f>
        <v/>
      </c>
      <c r="D228" s="4">
        <f>ROUND(H227*Order!$H$2/12,2)+ROUND(K227*Order!$H$3/12,2)+ROUND(N227*Order!$H$4/12,2)+ROUND(Q227*Order!$H$5/12,2)+ROUND(T227*Order!$H$6/12,2)+ROUND(W227*Order!$H$7/12,2)+ROUND(Z227*Order!$H$8/12,2)+ROUND(AC227*Order!$H$9/12,2)+ROUND(AF227*Order!$H$10/12,2)+ROUND(AI227*Order!$H$11/12,2)</f>
        <v/>
      </c>
      <c r="E228" s="4">
        <f>MAX(0,'Start here'!$B$6-(F228+I228+L228+O228+R228+U228+X228+AA228+AD228+AG228))</f>
        <v/>
      </c>
      <c r="F228" s="4">
        <f>MIN(Order!$I$2,ROUND(H227*(1+Order!$H$2/12),2))</f>
        <v/>
      </c>
      <c r="G228" s="4">
        <f>MAX(0,MIN(ROUND(H227*(1+Order!$H$2/12),2)-F228,E228-(0)))</f>
        <v/>
      </c>
      <c r="H228" s="4">
        <f>MAX(0,ROUND(ROUND(H227*(1+Order!$H$2/12),2)-F228-G228,2))</f>
        <v/>
      </c>
      <c r="I228" s="4">
        <f>MIN(Order!$I$3,ROUND(K227*(1+Order!$H$3/12),2))</f>
        <v/>
      </c>
      <c r="J228" s="4">
        <f>MAX(0,MIN(ROUND(K227*(1+Order!$H$3/12),2)-I228,E228-(G228)))</f>
        <v/>
      </c>
      <c r="K228" s="4">
        <f>MAX(0,ROUND(ROUND(K227*(1+Order!$H$3/12),2)-I228-J228,2))</f>
        <v/>
      </c>
      <c r="L228" s="4">
        <f>MIN(Order!$I$4,ROUND(N227*(1+Order!$H$4/12),2))</f>
        <v/>
      </c>
      <c r="M228" s="4">
        <f>MAX(0,MIN(ROUND(N227*(1+Order!$H$4/12),2)-L228,E228-(G228+J228)))</f>
        <v/>
      </c>
      <c r="N228" s="4">
        <f>MAX(0,ROUND(ROUND(N227*(1+Order!$H$4/12),2)-L228-M228,2))</f>
        <v/>
      </c>
      <c r="O228" s="4">
        <f>MIN(Order!$I$5,ROUND(Q227*(1+Order!$H$5/12),2))</f>
        <v/>
      </c>
      <c r="P228" s="4">
        <f>MAX(0,MIN(ROUND(Q227*(1+Order!$H$5/12),2)-O228,E228-(G228+J228+M228)))</f>
        <v/>
      </c>
      <c r="Q228" s="4">
        <f>MAX(0,ROUND(ROUND(Q227*(1+Order!$H$5/12),2)-O228-P228,2))</f>
        <v/>
      </c>
      <c r="R228" s="4">
        <f>MIN(Order!$I$6,ROUND(T227*(1+Order!$H$6/12),2))</f>
        <v/>
      </c>
      <c r="S228" s="4">
        <f>MAX(0,MIN(ROUND(T227*(1+Order!$H$6/12),2)-R228,E228-(G228+J228+M228+P228)))</f>
        <v/>
      </c>
      <c r="T228" s="4">
        <f>MAX(0,ROUND(ROUND(T227*(1+Order!$H$6/12),2)-R228-S228,2))</f>
        <v/>
      </c>
      <c r="U228" s="4">
        <f>MIN(Order!$I$7,ROUND(W227*(1+Order!$H$7/12),2))</f>
        <v/>
      </c>
      <c r="V228" s="4">
        <f>MAX(0,MIN(ROUND(W227*(1+Order!$H$7/12),2)-U228,E228-(G228+J228+M228+P228+S228)))</f>
        <v/>
      </c>
      <c r="W228" s="4">
        <f>MAX(0,ROUND(ROUND(W227*(1+Order!$H$7/12),2)-U228-V228,2))</f>
        <v/>
      </c>
      <c r="X228" s="4">
        <f>MIN(Order!$I$8,ROUND(Z227*(1+Order!$H$8/12),2))</f>
        <v/>
      </c>
      <c r="Y228" s="4">
        <f>MAX(0,MIN(ROUND(Z227*(1+Order!$H$8/12),2)-X228,E228-(G228+J228+M228+P228+S228+V228)))</f>
        <v/>
      </c>
      <c r="Z228" s="4">
        <f>MAX(0,ROUND(ROUND(Z227*(1+Order!$H$8/12),2)-X228-Y228,2))</f>
        <v/>
      </c>
      <c r="AA228" s="4">
        <f>MIN(Order!$I$9,ROUND(AC227*(1+Order!$H$9/12),2))</f>
        <v/>
      </c>
      <c r="AB228" s="4">
        <f>MAX(0,MIN(ROUND(AC227*(1+Order!$H$9/12),2)-AA228,E228-(G228+J228+M228+P228+S228+V228+Y228)))</f>
        <v/>
      </c>
      <c r="AC228" s="4">
        <f>MAX(0,ROUND(ROUND(AC227*(1+Order!$H$9/12),2)-AA228-AB228,2))</f>
        <v/>
      </c>
      <c r="AD228" s="4">
        <f>MIN(Order!$I$10,ROUND(AF227*(1+Order!$H$10/12),2))</f>
        <v/>
      </c>
      <c r="AE228" s="4">
        <f>MAX(0,MIN(ROUND(AF227*(1+Order!$H$10/12),2)-AD228,E228-(G228+J228+M228+P228+S228+V228+Y228+AB228)))</f>
        <v/>
      </c>
      <c r="AF228" s="4">
        <f>MAX(0,ROUND(ROUND(AF227*(1+Order!$H$10/12),2)-AD228-AE228,2))</f>
        <v/>
      </c>
      <c r="AG228" s="4">
        <f>MIN(Order!$I$11,ROUND(AI227*(1+Order!$H$11/12),2))</f>
        <v/>
      </c>
      <c r="AH228" s="4">
        <f>MAX(0,MIN(ROUND(AI227*(1+Order!$H$11/12),2)-AG228,E228-(G228+J228+M228+P228+S228+V228+Y228+AB228+AE228)))</f>
        <v/>
      </c>
      <c r="AI228" s="4">
        <f>MAX(0,ROUND(ROUND(AI227*(1+Order!$H$11/12),2)-AG228-AH228,2))</f>
        <v/>
      </c>
    </row>
    <row r="229">
      <c r="A229" t="n">
        <v>226</v>
      </c>
      <c r="B229" s="16">
        <f>EDATE('Start here'!$B$7,A229-1)</f>
        <v/>
      </c>
      <c r="C229" s="4">
        <f>H229+K229+N229+Q229+T229+W229+Z229+AC229+AF229+AI229</f>
        <v/>
      </c>
      <c r="D229" s="4">
        <f>ROUND(H228*Order!$H$2/12,2)+ROUND(K228*Order!$H$3/12,2)+ROUND(N228*Order!$H$4/12,2)+ROUND(Q228*Order!$H$5/12,2)+ROUND(T228*Order!$H$6/12,2)+ROUND(W228*Order!$H$7/12,2)+ROUND(Z228*Order!$H$8/12,2)+ROUND(AC228*Order!$H$9/12,2)+ROUND(AF228*Order!$H$10/12,2)+ROUND(AI228*Order!$H$11/12,2)</f>
        <v/>
      </c>
      <c r="E229" s="4">
        <f>MAX(0,'Start here'!$B$6-(F229+I229+L229+O229+R229+U229+X229+AA229+AD229+AG229))</f>
        <v/>
      </c>
      <c r="F229" s="4">
        <f>MIN(Order!$I$2,ROUND(H228*(1+Order!$H$2/12),2))</f>
        <v/>
      </c>
      <c r="G229" s="4">
        <f>MAX(0,MIN(ROUND(H228*(1+Order!$H$2/12),2)-F229,E229-(0)))</f>
        <v/>
      </c>
      <c r="H229" s="4">
        <f>MAX(0,ROUND(ROUND(H228*(1+Order!$H$2/12),2)-F229-G229,2))</f>
        <v/>
      </c>
      <c r="I229" s="4">
        <f>MIN(Order!$I$3,ROUND(K228*(1+Order!$H$3/12),2))</f>
        <v/>
      </c>
      <c r="J229" s="4">
        <f>MAX(0,MIN(ROUND(K228*(1+Order!$H$3/12),2)-I229,E229-(G229)))</f>
        <v/>
      </c>
      <c r="K229" s="4">
        <f>MAX(0,ROUND(ROUND(K228*(1+Order!$H$3/12),2)-I229-J229,2))</f>
        <v/>
      </c>
      <c r="L229" s="4">
        <f>MIN(Order!$I$4,ROUND(N228*(1+Order!$H$4/12),2))</f>
        <v/>
      </c>
      <c r="M229" s="4">
        <f>MAX(0,MIN(ROUND(N228*(1+Order!$H$4/12),2)-L229,E229-(G229+J229)))</f>
        <v/>
      </c>
      <c r="N229" s="4">
        <f>MAX(0,ROUND(ROUND(N228*(1+Order!$H$4/12),2)-L229-M229,2))</f>
        <v/>
      </c>
      <c r="O229" s="4">
        <f>MIN(Order!$I$5,ROUND(Q228*(1+Order!$H$5/12),2))</f>
        <v/>
      </c>
      <c r="P229" s="4">
        <f>MAX(0,MIN(ROUND(Q228*(1+Order!$H$5/12),2)-O229,E229-(G229+J229+M229)))</f>
        <v/>
      </c>
      <c r="Q229" s="4">
        <f>MAX(0,ROUND(ROUND(Q228*(1+Order!$H$5/12),2)-O229-P229,2))</f>
        <v/>
      </c>
      <c r="R229" s="4">
        <f>MIN(Order!$I$6,ROUND(T228*(1+Order!$H$6/12),2))</f>
        <v/>
      </c>
      <c r="S229" s="4">
        <f>MAX(0,MIN(ROUND(T228*(1+Order!$H$6/12),2)-R229,E229-(G229+J229+M229+P229)))</f>
        <v/>
      </c>
      <c r="T229" s="4">
        <f>MAX(0,ROUND(ROUND(T228*(1+Order!$H$6/12),2)-R229-S229,2))</f>
        <v/>
      </c>
      <c r="U229" s="4">
        <f>MIN(Order!$I$7,ROUND(W228*(1+Order!$H$7/12),2))</f>
        <v/>
      </c>
      <c r="V229" s="4">
        <f>MAX(0,MIN(ROUND(W228*(1+Order!$H$7/12),2)-U229,E229-(G229+J229+M229+P229+S229)))</f>
        <v/>
      </c>
      <c r="W229" s="4">
        <f>MAX(0,ROUND(ROUND(W228*(1+Order!$H$7/12),2)-U229-V229,2))</f>
        <v/>
      </c>
      <c r="X229" s="4">
        <f>MIN(Order!$I$8,ROUND(Z228*(1+Order!$H$8/12),2))</f>
        <v/>
      </c>
      <c r="Y229" s="4">
        <f>MAX(0,MIN(ROUND(Z228*(1+Order!$H$8/12),2)-X229,E229-(G229+J229+M229+P229+S229+V229)))</f>
        <v/>
      </c>
      <c r="Z229" s="4">
        <f>MAX(0,ROUND(ROUND(Z228*(1+Order!$H$8/12),2)-X229-Y229,2))</f>
        <v/>
      </c>
      <c r="AA229" s="4">
        <f>MIN(Order!$I$9,ROUND(AC228*(1+Order!$H$9/12),2))</f>
        <v/>
      </c>
      <c r="AB229" s="4">
        <f>MAX(0,MIN(ROUND(AC228*(1+Order!$H$9/12),2)-AA229,E229-(G229+J229+M229+P229+S229+V229+Y229)))</f>
        <v/>
      </c>
      <c r="AC229" s="4">
        <f>MAX(0,ROUND(ROUND(AC228*(1+Order!$H$9/12),2)-AA229-AB229,2))</f>
        <v/>
      </c>
      <c r="AD229" s="4">
        <f>MIN(Order!$I$10,ROUND(AF228*(1+Order!$H$10/12),2))</f>
        <v/>
      </c>
      <c r="AE229" s="4">
        <f>MAX(0,MIN(ROUND(AF228*(1+Order!$H$10/12),2)-AD229,E229-(G229+J229+M229+P229+S229+V229+Y229+AB229)))</f>
        <v/>
      </c>
      <c r="AF229" s="4">
        <f>MAX(0,ROUND(ROUND(AF228*(1+Order!$H$10/12),2)-AD229-AE229,2))</f>
        <v/>
      </c>
      <c r="AG229" s="4">
        <f>MIN(Order!$I$11,ROUND(AI228*(1+Order!$H$11/12),2))</f>
        <v/>
      </c>
      <c r="AH229" s="4">
        <f>MAX(0,MIN(ROUND(AI228*(1+Order!$H$11/12),2)-AG229,E229-(G229+J229+M229+P229+S229+V229+Y229+AB229+AE229)))</f>
        <v/>
      </c>
      <c r="AI229" s="4">
        <f>MAX(0,ROUND(ROUND(AI228*(1+Order!$H$11/12),2)-AG229-AH229,2))</f>
        <v/>
      </c>
    </row>
    <row r="230">
      <c r="A230" t="n">
        <v>227</v>
      </c>
      <c r="B230" s="16">
        <f>EDATE('Start here'!$B$7,A230-1)</f>
        <v/>
      </c>
      <c r="C230" s="4">
        <f>H230+K230+N230+Q230+T230+W230+Z230+AC230+AF230+AI230</f>
        <v/>
      </c>
      <c r="D230" s="4">
        <f>ROUND(H229*Order!$H$2/12,2)+ROUND(K229*Order!$H$3/12,2)+ROUND(N229*Order!$H$4/12,2)+ROUND(Q229*Order!$H$5/12,2)+ROUND(T229*Order!$H$6/12,2)+ROUND(W229*Order!$H$7/12,2)+ROUND(Z229*Order!$H$8/12,2)+ROUND(AC229*Order!$H$9/12,2)+ROUND(AF229*Order!$H$10/12,2)+ROUND(AI229*Order!$H$11/12,2)</f>
        <v/>
      </c>
      <c r="E230" s="4">
        <f>MAX(0,'Start here'!$B$6-(F230+I230+L230+O230+R230+U230+X230+AA230+AD230+AG230))</f>
        <v/>
      </c>
      <c r="F230" s="4">
        <f>MIN(Order!$I$2,ROUND(H229*(1+Order!$H$2/12),2))</f>
        <v/>
      </c>
      <c r="G230" s="4">
        <f>MAX(0,MIN(ROUND(H229*(1+Order!$H$2/12),2)-F230,E230-(0)))</f>
        <v/>
      </c>
      <c r="H230" s="4">
        <f>MAX(0,ROUND(ROUND(H229*(1+Order!$H$2/12),2)-F230-G230,2))</f>
        <v/>
      </c>
      <c r="I230" s="4">
        <f>MIN(Order!$I$3,ROUND(K229*(1+Order!$H$3/12),2))</f>
        <v/>
      </c>
      <c r="J230" s="4">
        <f>MAX(0,MIN(ROUND(K229*(1+Order!$H$3/12),2)-I230,E230-(G230)))</f>
        <v/>
      </c>
      <c r="K230" s="4">
        <f>MAX(0,ROUND(ROUND(K229*(1+Order!$H$3/12),2)-I230-J230,2))</f>
        <v/>
      </c>
      <c r="L230" s="4">
        <f>MIN(Order!$I$4,ROUND(N229*(1+Order!$H$4/12),2))</f>
        <v/>
      </c>
      <c r="M230" s="4">
        <f>MAX(0,MIN(ROUND(N229*(1+Order!$H$4/12),2)-L230,E230-(G230+J230)))</f>
        <v/>
      </c>
      <c r="N230" s="4">
        <f>MAX(0,ROUND(ROUND(N229*(1+Order!$H$4/12),2)-L230-M230,2))</f>
        <v/>
      </c>
      <c r="O230" s="4">
        <f>MIN(Order!$I$5,ROUND(Q229*(1+Order!$H$5/12),2))</f>
        <v/>
      </c>
      <c r="P230" s="4">
        <f>MAX(0,MIN(ROUND(Q229*(1+Order!$H$5/12),2)-O230,E230-(G230+J230+M230)))</f>
        <v/>
      </c>
      <c r="Q230" s="4">
        <f>MAX(0,ROUND(ROUND(Q229*(1+Order!$H$5/12),2)-O230-P230,2))</f>
        <v/>
      </c>
      <c r="R230" s="4">
        <f>MIN(Order!$I$6,ROUND(T229*(1+Order!$H$6/12),2))</f>
        <v/>
      </c>
      <c r="S230" s="4">
        <f>MAX(0,MIN(ROUND(T229*(1+Order!$H$6/12),2)-R230,E230-(G230+J230+M230+P230)))</f>
        <v/>
      </c>
      <c r="T230" s="4">
        <f>MAX(0,ROUND(ROUND(T229*(1+Order!$H$6/12),2)-R230-S230,2))</f>
        <v/>
      </c>
      <c r="U230" s="4">
        <f>MIN(Order!$I$7,ROUND(W229*(1+Order!$H$7/12),2))</f>
        <v/>
      </c>
      <c r="V230" s="4">
        <f>MAX(0,MIN(ROUND(W229*(1+Order!$H$7/12),2)-U230,E230-(G230+J230+M230+P230+S230)))</f>
        <v/>
      </c>
      <c r="W230" s="4">
        <f>MAX(0,ROUND(ROUND(W229*(1+Order!$H$7/12),2)-U230-V230,2))</f>
        <v/>
      </c>
      <c r="X230" s="4">
        <f>MIN(Order!$I$8,ROUND(Z229*(1+Order!$H$8/12),2))</f>
        <v/>
      </c>
      <c r="Y230" s="4">
        <f>MAX(0,MIN(ROUND(Z229*(1+Order!$H$8/12),2)-X230,E230-(G230+J230+M230+P230+S230+V230)))</f>
        <v/>
      </c>
      <c r="Z230" s="4">
        <f>MAX(0,ROUND(ROUND(Z229*(1+Order!$H$8/12),2)-X230-Y230,2))</f>
        <v/>
      </c>
      <c r="AA230" s="4">
        <f>MIN(Order!$I$9,ROUND(AC229*(1+Order!$H$9/12),2))</f>
        <v/>
      </c>
      <c r="AB230" s="4">
        <f>MAX(0,MIN(ROUND(AC229*(1+Order!$H$9/12),2)-AA230,E230-(G230+J230+M230+P230+S230+V230+Y230)))</f>
        <v/>
      </c>
      <c r="AC230" s="4">
        <f>MAX(0,ROUND(ROUND(AC229*(1+Order!$H$9/12),2)-AA230-AB230,2))</f>
        <v/>
      </c>
      <c r="AD230" s="4">
        <f>MIN(Order!$I$10,ROUND(AF229*(1+Order!$H$10/12),2))</f>
        <v/>
      </c>
      <c r="AE230" s="4">
        <f>MAX(0,MIN(ROUND(AF229*(1+Order!$H$10/12),2)-AD230,E230-(G230+J230+M230+P230+S230+V230+Y230+AB230)))</f>
        <v/>
      </c>
      <c r="AF230" s="4">
        <f>MAX(0,ROUND(ROUND(AF229*(1+Order!$H$10/12),2)-AD230-AE230,2))</f>
        <v/>
      </c>
      <c r="AG230" s="4">
        <f>MIN(Order!$I$11,ROUND(AI229*(1+Order!$H$11/12),2))</f>
        <v/>
      </c>
      <c r="AH230" s="4">
        <f>MAX(0,MIN(ROUND(AI229*(1+Order!$H$11/12),2)-AG230,E230-(G230+J230+M230+P230+S230+V230+Y230+AB230+AE230)))</f>
        <v/>
      </c>
      <c r="AI230" s="4">
        <f>MAX(0,ROUND(ROUND(AI229*(1+Order!$H$11/12),2)-AG230-AH230,2))</f>
        <v/>
      </c>
    </row>
    <row r="231">
      <c r="A231" t="n">
        <v>228</v>
      </c>
      <c r="B231" s="16">
        <f>EDATE('Start here'!$B$7,A231-1)</f>
        <v/>
      </c>
      <c r="C231" s="4">
        <f>H231+K231+N231+Q231+T231+W231+Z231+AC231+AF231+AI231</f>
        <v/>
      </c>
      <c r="D231" s="4">
        <f>ROUND(H230*Order!$H$2/12,2)+ROUND(K230*Order!$H$3/12,2)+ROUND(N230*Order!$H$4/12,2)+ROUND(Q230*Order!$H$5/12,2)+ROUND(T230*Order!$H$6/12,2)+ROUND(W230*Order!$H$7/12,2)+ROUND(Z230*Order!$H$8/12,2)+ROUND(AC230*Order!$H$9/12,2)+ROUND(AF230*Order!$H$10/12,2)+ROUND(AI230*Order!$H$11/12,2)</f>
        <v/>
      </c>
      <c r="E231" s="4">
        <f>MAX(0,'Start here'!$B$6-(F231+I231+L231+O231+R231+U231+X231+AA231+AD231+AG231))</f>
        <v/>
      </c>
      <c r="F231" s="4">
        <f>MIN(Order!$I$2,ROUND(H230*(1+Order!$H$2/12),2))</f>
        <v/>
      </c>
      <c r="G231" s="4">
        <f>MAX(0,MIN(ROUND(H230*(1+Order!$H$2/12),2)-F231,E231-(0)))</f>
        <v/>
      </c>
      <c r="H231" s="4">
        <f>MAX(0,ROUND(ROUND(H230*(1+Order!$H$2/12),2)-F231-G231,2))</f>
        <v/>
      </c>
      <c r="I231" s="4">
        <f>MIN(Order!$I$3,ROUND(K230*(1+Order!$H$3/12),2))</f>
        <v/>
      </c>
      <c r="J231" s="4">
        <f>MAX(0,MIN(ROUND(K230*(1+Order!$H$3/12),2)-I231,E231-(G231)))</f>
        <v/>
      </c>
      <c r="K231" s="4">
        <f>MAX(0,ROUND(ROUND(K230*(1+Order!$H$3/12),2)-I231-J231,2))</f>
        <v/>
      </c>
      <c r="L231" s="4">
        <f>MIN(Order!$I$4,ROUND(N230*(1+Order!$H$4/12),2))</f>
        <v/>
      </c>
      <c r="M231" s="4">
        <f>MAX(0,MIN(ROUND(N230*(1+Order!$H$4/12),2)-L231,E231-(G231+J231)))</f>
        <v/>
      </c>
      <c r="N231" s="4">
        <f>MAX(0,ROUND(ROUND(N230*(1+Order!$H$4/12),2)-L231-M231,2))</f>
        <v/>
      </c>
      <c r="O231" s="4">
        <f>MIN(Order!$I$5,ROUND(Q230*(1+Order!$H$5/12),2))</f>
        <v/>
      </c>
      <c r="P231" s="4">
        <f>MAX(0,MIN(ROUND(Q230*(1+Order!$H$5/12),2)-O231,E231-(G231+J231+M231)))</f>
        <v/>
      </c>
      <c r="Q231" s="4">
        <f>MAX(0,ROUND(ROUND(Q230*(1+Order!$H$5/12),2)-O231-P231,2))</f>
        <v/>
      </c>
      <c r="R231" s="4">
        <f>MIN(Order!$I$6,ROUND(T230*(1+Order!$H$6/12),2))</f>
        <v/>
      </c>
      <c r="S231" s="4">
        <f>MAX(0,MIN(ROUND(T230*(1+Order!$H$6/12),2)-R231,E231-(G231+J231+M231+P231)))</f>
        <v/>
      </c>
      <c r="T231" s="4">
        <f>MAX(0,ROUND(ROUND(T230*(1+Order!$H$6/12),2)-R231-S231,2))</f>
        <v/>
      </c>
      <c r="U231" s="4">
        <f>MIN(Order!$I$7,ROUND(W230*(1+Order!$H$7/12),2))</f>
        <v/>
      </c>
      <c r="V231" s="4">
        <f>MAX(0,MIN(ROUND(W230*(1+Order!$H$7/12),2)-U231,E231-(G231+J231+M231+P231+S231)))</f>
        <v/>
      </c>
      <c r="W231" s="4">
        <f>MAX(0,ROUND(ROUND(W230*(1+Order!$H$7/12),2)-U231-V231,2))</f>
        <v/>
      </c>
      <c r="X231" s="4">
        <f>MIN(Order!$I$8,ROUND(Z230*(1+Order!$H$8/12),2))</f>
        <v/>
      </c>
      <c r="Y231" s="4">
        <f>MAX(0,MIN(ROUND(Z230*(1+Order!$H$8/12),2)-X231,E231-(G231+J231+M231+P231+S231+V231)))</f>
        <v/>
      </c>
      <c r="Z231" s="4">
        <f>MAX(0,ROUND(ROUND(Z230*(1+Order!$H$8/12),2)-X231-Y231,2))</f>
        <v/>
      </c>
      <c r="AA231" s="4">
        <f>MIN(Order!$I$9,ROUND(AC230*(1+Order!$H$9/12),2))</f>
        <v/>
      </c>
      <c r="AB231" s="4">
        <f>MAX(0,MIN(ROUND(AC230*(1+Order!$H$9/12),2)-AA231,E231-(G231+J231+M231+P231+S231+V231+Y231)))</f>
        <v/>
      </c>
      <c r="AC231" s="4">
        <f>MAX(0,ROUND(ROUND(AC230*(1+Order!$H$9/12),2)-AA231-AB231,2))</f>
        <v/>
      </c>
      <c r="AD231" s="4">
        <f>MIN(Order!$I$10,ROUND(AF230*(1+Order!$H$10/12),2))</f>
        <v/>
      </c>
      <c r="AE231" s="4">
        <f>MAX(0,MIN(ROUND(AF230*(1+Order!$H$10/12),2)-AD231,E231-(G231+J231+M231+P231+S231+V231+Y231+AB231)))</f>
        <v/>
      </c>
      <c r="AF231" s="4">
        <f>MAX(0,ROUND(ROUND(AF230*(1+Order!$H$10/12),2)-AD231-AE231,2))</f>
        <v/>
      </c>
      <c r="AG231" s="4">
        <f>MIN(Order!$I$11,ROUND(AI230*(1+Order!$H$11/12),2))</f>
        <v/>
      </c>
      <c r="AH231" s="4">
        <f>MAX(0,MIN(ROUND(AI230*(1+Order!$H$11/12),2)-AG231,E231-(G231+J231+M231+P231+S231+V231+Y231+AB231+AE231)))</f>
        <v/>
      </c>
      <c r="AI231" s="4">
        <f>MAX(0,ROUND(ROUND(AI230*(1+Order!$H$11/12),2)-AG231-AH231,2))</f>
        <v/>
      </c>
    </row>
    <row r="232">
      <c r="A232" t="n">
        <v>229</v>
      </c>
      <c r="B232" s="16">
        <f>EDATE('Start here'!$B$7,A232-1)</f>
        <v/>
      </c>
      <c r="C232" s="4">
        <f>H232+K232+N232+Q232+T232+W232+Z232+AC232+AF232+AI232</f>
        <v/>
      </c>
      <c r="D232" s="4">
        <f>ROUND(H231*Order!$H$2/12,2)+ROUND(K231*Order!$H$3/12,2)+ROUND(N231*Order!$H$4/12,2)+ROUND(Q231*Order!$H$5/12,2)+ROUND(T231*Order!$H$6/12,2)+ROUND(W231*Order!$H$7/12,2)+ROUND(Z231*Order!$H$8/12,2)+ROUND(AC231*Order!$H$9/12,2)+ROUND(AF231*Order!$H$10/12,2)+ROUND(AI231*Order!$H$11/12,2)</f>
        <v/>
      </c>
      <c r="E232" s="4">
        <f>MAX(0,'Start here'!$B$6-(F232+I232+L232+O232+R232+U232+X232+AA232+AD232+AG232))</f>
        <v/>
      </c>
      <c r="F232" s="4">
        <f>MIN(Order!$I$2,ROUND(H231*(1+Order!$H$2/12),2))</f>
        <v/>
      </c>
      <c r="G232" s="4">
        <f>MAX(0,MIN(ROUND(H231*(1+Order!$H$2/12),2)-F232,E232-(0)))</f>
        <v/>
      </c>
      <c r="H232" s="4">
        <f>MAX(0,ROUND(ROUND(H231*(1+Order!$H$2/12),2)-F232-G232,2))</f>
        <v/>
      </c>
      <c r="I232" s="4">
        <f>MIN(Order!$I$3,ROUND(K231*(1+Order!$H$3/12),2))</f>
        <v/>
      </c>
      <c r="J232" s="4">
        <f>MAX(0,MIN(ROUND(K231*(1+Order!$H$3/12),2)-I232,E232-(G232)))</f>
        <v/>
      </c>
      <c r="K232" s="4">
        <f>MAX(0,ROUND(ROUND(K231*(1+Order!$H$3/12),2)-I232-J232,2))</f>
        <v/>
      </c>
      <c r="L232" s="4">
        <f>MIN(Order!$I$4,ROUND(N231*(1+Order!$H$4/12),2))</f>
        <v/>
      </c>
      <c r="M232" s="4">
        <f>MAX(0,MIN(ROUND(N231*(1+Order!$H$4/12),2)-L232,E232-(G232+J232)))</f>
        <v/>
      </c>
      <c r="N232" s="4">
        <f>MAX(0,ROUND(ROUND(N231*(1+Order!$H$4/12),2)-L232-M232,2))</f>
        <v/>
      </c>
      <c r="O232" s="4">
        <f>MIN(Order!$I$5,ROUND(Q231*(1+Order!$H$5/12),2))</f>
        <v/>
      </c>
      <c r="P232" s="4">
        <f>MAX(0,MIN(ROUND(Q231*(1+Order!$H$5/12),2)-O232,E232-(G232+J232+M232)))</f>
        <v/>
      </c>
      <c r="Q232" s="4">
        <f>MAX(0,ROUND(ROUND(Q231*(1+Order!$H$5/12),2)-O232-P232,2))</f>
        <v/>
      </c>
      <c r="R232" s="4">
        <f>MIN(Order!$I$6,ROUND(T231*(1+Order!$H$6/12),2))</f>
        <v/>
      </c>
      <c r="S232" s="4">
        <f>MAX(0,MIN(ROUND(T231*(1+Order!$H$6/12),2)-R232,E232-(G232+J232+M232+P232)))</f>
        <v/>
      </c>
      <c r="T232" s="4">
        <f>MAX(0,ROUND(ROUND(T231*(1+Order!$H$6/12),2)-R232-S232,2))</f>
        <v/>
      </c>
      <c r="U232" s="4">
        <f>MIN(Order!$I$7,ROUND(W231*(1+Order!$H$7/12),2))</f>
        <v/>
      </c>
      <c r="V232" s="4">
        <f>MAX(0,MIN(ROUND(W231*(1+Order!$H$7/12),2)-U232,E232-(G232+J232+M232+P232+S232)))</f>
        <v/>
      </c>
      <c r="W232" s="4">
        <f>MAX(0,ROUND(ROUND(W231*(1+Order!$H$7/12),2)-U232-V232,2))</f>
        <v/>
      </c>
      <c r="X232" s="4">
        <f>MIN(Order!$I$8,ROUND(Z231*(1+Order!$H$8/12),2))</f>
        <v/>
      </c>
      <c r="Y232" s="4">
        <f>MAX(0,MIN(ROUND(Z231*(1+Order!$H$8/12),2)-X232,E232-(G232+J232+M232+P232+S232+V232)))</f>
        <v/>
      </c>
      <c r="Z232" s="4">
        <f>MAX(0,ROUND(ROUND(Z231*(1+Order!$H$8/12),2)-X232-Y232,2))</f>
        <v/>
      </c>
      <c r="AA232" s="4">
        <f>MIN(Order!$I$9,ROUND(AC231*(1+Order!$H$9/12),2))</f>
        <v/>
      </c>
      <c r="AB232" s="4">
        <f>MAX(0,MIN(ROUND(AC231*(1+Order!$H$9/12),2)-AA232,E232-(G232+J232+M232+P232+S232+V232+Y232)))</f>
        <v/>
      </c>
      <c r="AC232" s="4">
        <f>MAX(0,ROUND(ROUND(AC231*(1+Order!$H$9/12),2)-AA232-AB232,2))</f>
        <v/>
      </c>
      <c r="AD232" s="4">
        <f>MIN(Order!$I$10,ROUND(AF231*(1+Order!$H$10/12),2))</f>
        <v/>
      </c>
      <c r="AE232" s="4">
        <f>MAX(0,MIN(ROUND(AF231*(1+Order!$H$10/12),2)-AD232,E232-(G232+J232+M232+P232+S232+V232+Y232+AB232)))</f>
        <v/>
      </c>
      <c r="AF232" s="4">
        <f>MAX(0,ROUND(ROUND(AF231*(1+Order!$H$10/12),2)-AD232-AE232,2))</f>
        <v/>
      </c>
      <c r="AG232" s="4">
        <f>MIN(Order!$I$11,ROUND(AI231*(1+Order!$H$11/12),2))</f>
        <v/>
      </c>
      <c r="AH232" s="4">
        <f>MAX(0,MIN(ROUND(AI231*(1+Order!$H$11/12),2)-AG232,E232-(G232+J232+M232+P232+S232+V232+Y232+AB232+AE232)))</f>
        <v/>
      </c>
      <c r="AI232" s="4">
        <f>MAX(0,ROUND(ROUND(AI231*(1+Order!$H$11/12),2)-AG232-AH232,2))</f>
        <v/>
      </c>
    </row>
    <row r="233">
      <c r="A233" t="n">
        <v>230</v>
      </c>
      <c r="B233" s="16">
        <f>EDATE('Start here'!$B$7,A233-1)</f>
        <v/>
      </c>
      <c r="C233" s="4">
        <f>H233+K233+N233+Q233+T233+W233+Z233+AC233+AF233+AI233</f>
        <v/>
      </c>
      <c r="D233" s="4">
        <f>ROUND(H232*Order!$H$2/12,2)+ROUND(K232*Order!$H$3/12,2)+ROUND(N232*Order!$H$4/12,2)+ROUND(Q232*Order!$H$5/12,2)+ROUND(T232*Order!$H$6/12,2)+ROUND(W232*Order!$H$7/12,2)+ROUND(Z232*Order!$H$8/12,2)+ROUND(AC232*Order!$H$9/12,2)+ROUND(AF232*Order!$H$10/12,2)+ROUND(AI232*Order!$H$11/12,2)</f>
        <v/>
      </c>
      <c r="E233" s="4">
        <f>MAX(0,'Start here'!$B$6-(F233+I233+L233+O233+R233+U233+X233+AA233+AD233+AG233))</f>
        <v/>
      </c>
      <c r="F233" s="4">
        <f>MIN(Order!$I$2,ROUND(H232*(1+Order!$H$2/12),2))</f>
        <v/>
      </c>
      <c r="G233" s="4">
        <f>MAX(0,MIN(ROUND(H232*(1+Order!$H$2/12),2)-F233,E233-(0)))</f>
        <v/>
      </c>
      <c r="H233" s="4">
        <f>MAX(0,ROUND(ROUND(H232*(1+Order!$H$2/12),2)-F233-G233,2))</f>
        <v/>
      </c>
      <c r="I233" s="4">
        <f>MIN(Order!$I$3,ROUND(K232*(1+Order!$H$3/12),2))</f>
        <v/>
      </c>
      <c r="J233" s="4">
        <f>MAX(0,MIN(ROUND(K232*(1+Order!$H$3/12),2)-I233,E233-(G233)))</f>
        <v/>
      </c>
      <c r="K233" s="4">
        <f>MAX(0,ROUND(ROUND(K232*(1+Order!$H$3/12),2)-I233-J233,2))</f>
        <v/>
      </c>
      <c r="L233" s="4">
        <f>MIN(Order!$I$4,ROUND(N232*(1+Order!$H$4/12),2))</f>
        <v/>
      </c>
      <c r="M233" s="4">
        <f>MAX(0,MIN(ROUND(N232*(1+Order!$H$4/12),2)-L233,E233-(G233+J233)))</f>
        <v/>
      </c>
      <c r="N233" s="4">
        <f>MAX(0,ROUND(ROUND(N232*(1+Order!$H$4/12),2)-L233-M233,2))</f>
        <v/>
      </c>
      <c r="O233" s="4">
        <f>MIN(Order!$I$5,ROUND(Q232*(1+Order!$H$5/12),2))</f>
        <v/>
      </c>
      <c r="P233" s="4">
        <f>MAX(0,MIN(ROUND(Q232*(1+Order!$H$5/12),2)-O233,E233-(G233+J233+M233)))</f>
        <v/>
      </c>
      <c r="Q233" s="4">
        <f>MAX(0,ROUND(ROUND(Q232*(1+Order!$H$5/12),2)-O233-P233,2))</f>
        <v/>
      </c>
      <c r="R233" s="4">
        <f>MIN(Order!$I$6,ROUND(T232*(1+Order!$H$6/12),2))</f>
        <v/>
      </c>
      <c r="S233" s="4">
        <f>MAX(0,MIN(ROUND(T232*(1+Order!$H$6/12),2)-R233,E233-(G233+J233+M233+P233)))</f>
        <v/>
      </c>
      <c r="T233" s="4">
        <f>MAX(0,ROUND(ROUND(T232*(1+Order!$H$6/12),2)-R233-S233,2))</f>
        <v/>
      </c>
      <c r="U233" s="4">
        <f>MIN(Order!$I$7,ROUND(W232*(1+Order!$H$7/12),2))</f>
        <v/>
      </c>
      <c r="V233" s="4">
        <f>MAX(0,MIN(ROUND(W232*(1+Order!$H$7/12),2)-U233,E233-(G233+J233+M233+P233+S233)))</f>
        <v/>
      </c>
      <c r="W233" s="4">
        <f>MAX(0,ROUND(ROUND(W232*(1+Order!$H$7/12),2)-U233-V233,2))</f>
        <v/>
      </c>
      <c r="X233" s="4">
        <f>MIN(Order!$I$8,ROUND(Z232*(1+Order!$H$8/12),2))</f>
        <v/>
      </c>
      <c r="Y233" s="4">
        <f>MAX(0,MIN(ROUND(Z232*(1+Order!$H$8/12),2)-X233,E233-(G233+J233+M233+P233+S233+V233)))</f>
        <v/>
      </c>
      <c r="Z233" s="4">
        <f>MAX(0,ROUND(ROUND(Z232*(1+Order!$H$8/12),2)-X233-Y233,2))</f>
        <v/>
      </c>
      <c r="AA233" s="4">
        <f>MIN(Order!$I$9,ROUND(AC232*(1+Order!$H$9/12),2))</f>
        <v/>
      </c>
      <c r="AB233" s="4">
        <f>MAX(0,MIN(ROUND(AC232*(1+Order!$H$9/12),2)-AA233,E233-(G233+J233+M233+P233+S233+V233+Y233)))</f>
        <v/>
      </c>
      <c r="AC233" s="4">
        <f>MAX(0,ROUND(ROUND(AC232*(1+Order!$H$9/12),2)-AA233-AB233,2))</f>
        <v/>
      </c>
      <c r="AD233" s="4">
        <f>MIN(Order!$I$10,ROUND(AF232*(1+Order!$H$10/12),2))</f>
        <v/>
      </c>
      <c r="AE233" s="4">
        <f>MAX(0,MIN(ROUND(AF232*(1+Order!$H$10/12),2)-AD233,E233-(G233+J233+M233+P233+S233+V233+Y233+AB233)))</f>
        <v/>
      </c>
      <c r="AF233" s="4">
        <f>MAX(0,ROUND(ROUND(AF232*(1+Order!$H$10/12),2)-AD233-AE233,2))</f>
        <v/>
      </c>
      <c r="AG233" s="4">
        <f>MIN(Order!$I$11,ROUND(AI232*(1+Order!$H$11/12),2))</f>
        <v/>
      </c>
      <c r="AH233" s="4">
        <f>MAX(0,MIN(ROUND(AI232*(1+Order!$H$11/12),2)-AG233,E233-(G233+J233+M233+P233+S233+V233+Y233+AB233+AE233)))</f>
        <v/>
      </c>
      <c r="AI233" s="4">
        <f>MAX(0,ROUND(ROUND(AI232*(1+Order!$H$11/12),2)-AG233-AH233,2))</f>
        <v/>
      </c>
    </row>
    <row r="234">
      <c r="A234" t="n">
        <v>231</v>
      </c>
      <c r="B234" s="16">
        <f>EDATE('Start here'!$B$7,A234-1)</f>
        <v/>
      </c>
      <c r="C234" s="4">
        <f>H234+K234+N234+Q234+T234+W234+Z234+AC234+AF234+AI234</f>
        <v/>
      </c>
      <c r="D234" s="4">
        <f>ROUND(H233*Order!$H$2/12,2)+ROUND(K233*Order!$H$3/12,2)+ROUND(N233*Order!$H$4/12,2)+ROUND(Q233*Order!$H$5/12,2)+ROUND(T233*Order!$H$6/12,2)+ROUND(W233*Order!$H$7/12,2)+ROUND(Z233*Order!$H$8/12,2)+ROUND(AC233*Order!$H$9/12,2)+ROUND(AF233*Order!$H$10/12,2)+ROUND(AI233*Order!$H$11/12,2)</f>
        <v/>
      </c>
      <c r="E234" s="4">
        <f>MAX(0,'Start here'!$B$6-(F234+I234+L234+O234+R234+U234+X234+AA234+AD234+AG234))</f>
        <v/>
      </c>
      <c r="F234" s="4">
        <f>MIN(Order!$I$2,ROUND(H233*(1+Order!$H$2/12),2))</f>
        <v/>
      </c>
      <c r="G234" s="4">
        <f>MAX(0,MIN(ROUND(H233*(1+Order!$H$2/12),2)-F234,E234-(0)))</f>
        <v/>
      </c>
      <c r="H234" s="4">
        <f>MAX(0,ROUND(ROUND(H233*(1+Order!$H$2/12),2)-F234-G234,2))</f>
        <v/>
      </c>
      <c r="I234" s="4">
        <f>MIN(Order!$I$3,ROUND(K233*(1+Order!$H$3/12),2))</f>
        <v/>
      </c>
      <c r="J234" s="4">
        <f>MAX(0,MIN(ROUND(K233*(1+Order!$H$3/12),2)-I234,E234-(G234)))</f>
        <v/>
      </c>
      <c r="K234" s="4">
        <f>MAX(0,ROUND(ROUND(K233*(1+Order!$H$3/12),2)-I234-J234,2))</f>
        <v/>
      </c>
      <c r="L234" s="4">
        <f>MIN(Order!$I$4,ROUND(N233*(1+Order!$H$4/12),2))</f>
        <v/>
      </c>
      <c r="M234" s="4">
        <f>MAX(0,MIN(ROUND(N233*(1+Order!$H$4/12),2)-L234,E234-(G234+J234)))</f>
        <v/>
      </c>
      <c r="N234" s="4">
        <f>MAX(0,ROUND(ROUND(N233*(1+Order!$H$4/12),2)-L234-M234,2))</f>
        <v/>
      </c>
      <c r="O234" s="4">
        <f>MIN(Order!$I$5,ROUND(Q233*(1+Order!$H$5/12),2))</f>
        <v/>
      </c>
      <c r="P234" s="4">
        <f>MAX(0,MIN(ROUND(Q233*(1+Order!$H$5/12),2)-O234,E234-(G234+J234+M234)))</f>
        <v/>
      </c>
      <c r="Q234" s="4">
        <f>MAX(0,ROUND(ROUND(Q233*(1+Order!$H$5/12),2)-O234-P234,2))</f>
        <v/>
      </c>
      <c r="R234" s="4">
        <f>MIN(Order!$I$6,ROUND(T233*(1+Order!$H$6/12),2))</f>
        <v/>
      </c>
      <c r="S234" s="4">
        <f>MAX(0,MIN(ROUND(T233*(1+Order!$H$6/12),2)-R234,E234-(G234+J234+M234+P234)))</f>
        <v/>
      </c>
      <c r="T234" s="4">
        <f>MAX(0,ROUND(ROUND(T233*(1+Order!$H$6/12),2)-R234-S234,2))</f>
        <v/>
      </c>
      <c r="U234" s="4">
        <f>MIN(Order!$I$7,ROUND(W233*(1+Order!$H$7/12),2))</f>
        <v/>
      </c>
      <c r="V234" s="4">
        <f>MAX(0,MIN(ROUND(W233*(1+Order!$H$7/12),2)-U234,E234-(G234+J234+M234+P234+S234)))</f>
        <v/>
      </c>
      <c r="W234" s="4">
        <f>MAX(0,ROUND(ROUND(W233*(1+Order!$H$7/12),2)-U234-V234,2))</f>
        <v/>
      </c>
      <c r="X234" s="4">
        <f>MIN(Order!$I$8,ROUND(Z233*(1+Order!$H$8/12),2))</f>
        <v/>
      </c>
      <c r="Y234" s="4">
        <f>MAX(0,MIN(ROUND(Z233*(1+Order!$H$8/12),2)-X234,E234-(G234+J234+M234+P234+S234+V234)))</f>
        <v/>
      </c>
      <c r="Z234" s="4">
        <f>MAX(0,ROUND(ROUND(Z233*(1+Order!$H$8/12),2)-X234-Y234,2))</f>
        <v/>
      </c>
      <c r="AA234" s="4">
        <f>MIN(Order!$I$9,ROUND(AC233*(1+Order!$H$9/12),2))</f>
        <v/>
      </c>
      <c r="AB234" s="4">
        <f>MAX(0,MIN(ROUND(AC233*(1+Order!$H$9/12),2)-AA234,E234-(G234+J234+M234+P234+S234+V234+Y234)))</f>
        <v/>
      </c>
      <c r="AC234" s="4">
        <f>MAX(0,ROUND(ROUND(AC233*(1+Order!$H$9/12),2)-AA234-AB234,2))</f>
        <v/>
      </c>
      <c r="AD234" s="4">
        <f>MIN(Order!$I$10,ROUND(AF233*(1+Order!$H$10/12),2))</f>
        <v/>
      </c>
      <c r="AE234" s="4">
        <f>MAX(0,MIN(ROUND(AF233*(1+Order!$H$10/12),2)-AD234,E234-(G234+J234+M234+P234+S234+V234+Y234+AB234)))</f>
        <v/>
      </c>
      <c r="AF234" s="4">
        <f>MAX(0,ROUND(ROUND(AF233*(1+Order!$H$10/12),2)-AD234-AE234,2))</f>
        <v/>
      </c>
      <c r="AG234" s="4">
        <f>MIN(Order!$I$11,ROUND(AI233*(1+Order!$H$11/12),2))</f>
        <v/>
      </c>
      <c r="AH234" s="4">
        <f>MAX(0,MIN(ROUND(AI233*(1+Order!$H$11/12),2)-AG234,E234-(G234+J234+M234+P234+S234+V234+Y234+AB234+AE234)))</f>
        <v/>
      </c>
      <c r="AI234" s="4">
        <f>MAX(0,ROUND(ROUND(AI233*(1+Order!$H$11/12),2)-AG234-AH234,2))</f>
        <v/>
      </c>
    </row>
    <row r="235">
      <c r="A235" t="n">
        <v>232</v>
      </c>
      <c r="B235" s="16">
        <f>EDATE('Start here'!$B$7,A235-1)</f>
        <v/>
      </c>
      <c r="C235" s="4">
        <f>H235+K235+N235+Q235+T235+W235+Z235+AC235+AF235+AI235</f>
        <v/>
      </c>
      <c r="D235" s="4">
        <f>ROUND(H234*Order!$H$2/12,2)+ROUND(K234*Order!$H$3/12,2)+ROUND(N234*Order!$H$4/12,2)+ROUND(Q234*Order!$H$5/12,2)+ROUND(T234*Order!$H$6/12,2)+ROUND(W234*Order!$H$7/12,2)+ROUND(Z234*Order!$H$8/12,2)+ROUND(AC234*Order!$H$9/12,2)+ROUND(AF234*Order!$H$10/12,2)+ROUND(AI234*Order!$H$11/12,2)</f>
        <v/>
      </c>
      <c r="E235" s="4">
        <f>MAX(0,'Start here'!$B$6-(F235+I235+L235+O235+R235+U235+X235+AA235+AD235+AG235))</f>
        <v/>
      </c>
      <c r="F235" s="4">
        <f>MIN(Order!$I$2,ROUND(H234*(1+Order!$H$2/12),2))</f>
        <v/>
      </c>
      <c r="G235" s="4">
        <f>MAX(0,MIN(ROUND(H234*(1+Order!$H$2/12),2)-F235,E235-(0)))</f>
        <v/>
      </c>
      <c r="H235" s="4">
        <f>MAX(0,ROUND(ROUND(H234*(1+Order!$H$2/12),2)-F235-G235,2))</f>
        <v/>
      </c>
      <c r="I235" s="4">
        <f>MIN(Order!$I$3,ROUND(K234*(1+Order!$H$3/12),2))</f>
        <v/>
      </c>
      <c r="J235" s="4">
        <f>MAX(0,MIN(ROUND(K234*(1+Order!$H$3/12),2)-I235,E235-(G235)))</f>
        <v/>
      </c>
      <c r="K235" s="4">
        <f>MAX(0,ROUND(ROUND(K234*(1+Order!$H$3/12),2)-I235-J235,2))</f>
        <v/>
      </c>
      <c r="L235" s="4">
        <f>MIN(Order!$I$4,ROUND(N234*(1+Order!$H$4/12),2))</f>
        <v/>
      </c>
      <c r="M235" s="4">
        <f>MAX(0,MIN(ROUND(N234*(1+Order!$H$4/12),2)-L235,E235-(G235+J235)))</f>
        <v/>
      </c>
      <c r="N235" s="4">
        <f>MAX(0,ROUND(ROUND(N234*(1+Order!$H$4/12),2)-L235-M235,2))</f>
        <v/>
      </c>
      <c r="O235" s="4">
        <f>MIN(Order!$I$5,ROUND(Q234*(1+Order!$H$5/12),2))</f>
        <v/>
      </c>
      <c r="P235" s="4">
        <f>MAX(0,MIN(ROUND(Q234*(1+Order!$H$5/12),2)-O235,E235-(G235+J235+M235)))</f>
        <v/>
      </c>
      <c r="Q235" s="4">
        <f>MAX(0,ROUND(ROUND(Q234*(1+Order!$H$5/12),2)-O235-P235,2))</f>
        <v/>
      </c>
      <c r="R235" s="4">
        <f>MIN(Order!$I$6,ROUND(T234*(1+Order!$H$6/12),2))</f>
        <v/>
      </c>
      <c r="S235" s="4">
        <f>MAX(0,MIN(ROUND(T234*(1+Order!$H$6/12),2)-R235,E235-(G235+J235+M235+P235)))</f>
        <v/>
      </c>
      <c r="T235" s="4">
        <f>MAX(0,ROUND(ROUND(T234*(1+Order!$H$6/12),2)-R235-S235,2))</f>
        <v/>
      </c>
      <c r="U235" s="4">
        <f>MIN(Order!$I$7,ROUND(W234*(1+Order!$H$7/12),2))</f>
        <v/>
      </c>
      <c r="V235" s="4">
        <f>MAX(0,MIN(ROUND(W234*(1+Order!$H$7/12),2)-U235,E235-(G235+J235+M235+P235+S235)))</f>
        <v/>
      </c>
      <c r="W235" s="4">
        <f>MAX(0,ROUND(ROUND(W234*(1+Order!$H$7/12),2)-U235-V235,2))</f>
        <v/>
      </c>
      <c r="X235" s="4">
        <f>MIN(Order!$I$8,ROUND(Z234*(1+Order!$H$8/12),2))</f>
        <v/>
      </c>
      <c r="Y235" s="4">
        <f>MAX(0,MIN(ROUND(Z234*(1+Order!$H$8/12),2)-X235,E235-(G235+J235+M235+P235+S235+V235)))</f>
        <v/>
      </c>
      <c r="Z235" s="4">
        <f>MAX(0,ROUND(ROUND(Z234*(1+Order!$H$8/12),2)-X235-Y235,2))</f>
        <v/>
      </c>
      <c r="AA235" s="4">
        <f>MIN(Order!$I$9,ROUND(AC234*(1+Order!$H$9/12),2))</f>
        <v/>
      </c>
      <c r="AB235" s="4">
        <f>MAX(0,MIN(ROUND(AC234*(1+Order!$H$9/12),2)-AA235,E235-(G235+J235+M235+P235+S235+V235+Y235)))</f>
        <v/>
      </c>
      <c r="AC235" s="4">
        <f>MAX(0,ROUND(ROUND(AC234*(1+Order!$H$9/12),2)-AA235-AB235,2))</f>
        <v/>
      </c>
      <c r="AD235" s="4">
        <f>MIN(Order!$I$10,ROUND(AF234*(1+Order!$H$10/12),2))</f>
        <v/>
      </c>
      <c r="AE235" s="4">
        <f>MAX(0,MIN(ROUND(AF234*(1+Order!$H$10/12),2)-AD235,E235-(G235+J235+M235+P235+S235+V235+Y235+AB235)))</f>
        <v/>
      </c>
      <c r="AF235" s="4">
        <f>MAX(0,ROUND(ROUND(AF234*(1+Order!$H$10/12),2)-AD235-AE235,2))</f>
        <v/>
      </c>
      <c r="AG235" s="4">
        <f>MIN(Order!$I$11,ROUND(AI234*(1+Order!$H$11/12),2))</f>
        <v/>
      </c>
      <c r="AH235" s="4">
        <f>MAX(0,MIN(ROUND(AI234*(1+Order!$H$11/12),2)-AG235,E235-(G235+J235+M235+P235+S235+V235+Y235+AB235+AE235)))</f>
        <v/>
      </c>
      <c r="AI235" s="4">
        <f>MAX(0,ROUND(ROUND(AI234*(1+Order!$H$11/12),2)-AG235-AH235,2))</f>
        <v/>
      </c>
    </row>
    <row r="236">
      <c r="A236" t="n">
        <v>233</v>
      </c>
      <c r="B236" s="16">
        <f>EDATE('Start here'!$B$7,A236-1)</f>
        <v/>
      </c>
      <c r="C236" s="4">
        <f>H236+K236+N236+Q236+T236+W236+Z236+AC236+AF236+AI236</f>
        <v/>
      </c>
      <c r="D236" s="4">
        <f>ROUND(H235*Order!$H$2/12,2)+ROUND(K235*Order!$H$3/12,2)+ROUND(N235*Order!$H$4/12,2)+ROUND(Q235*Order!$H$5/12,2)+ROUND(T235*Order!$H$6/12,2)+ROUND(W235*Order!$H$7/12,2)+ROUND(Z235*Order!$H$8/12,2)+ROUND(AC235*Order!$H$9/12,2)+ROUND(AF235*Order!$H$10/12,2)+ROUND(AI235*Order!$H$11/12,2)</f>
        <v/>
      </c>
      <c r="E236" s="4">
        <f>MAX(0,'Start here'!$B$6-(F236+I236+L236+O236+R236+U236+X236+AA236+AD236+AG236))</f>
        <v/>
      </c>
      <c r="F236" s="4">
        <f>MIN(Order!$I$2,ROUND(H235*(1+Order!$H$2/12),2))</f>
        <v/>
      </c>
      <c r="G236" s="4">
        <f>MAX(0,MIN(ROUND(H235*(1+Order!$H$2/12),2)-F236,E236-(0)))</f>
        <v/>
      </c>
      <c r="H236" s="4">
        <f>MAX(0,ROUND(ROUND(H235*(1+Order!$H$2/12),2)-F236-G236,2))</f>
        <v/>
      </c>
      <c r="I236" s="4">
        <f>MIN(Order!$I$3,ROUND(K235*(1+Order!$H$3/12),2))</f>
        <v/>
      </c>
      <c r="J236" s="4">
        <f>MAX(0,MIN(ROUND(K235*(1+Order!$H$3/12),2)-I236,E236-(G236)))</f>
        <v/>
      </c>
      <c r="K236" s="4">
        <f>MAX(0,ROUND(ROUND(K235*(1+Order!$H$3/12),2)-I236-J236,2))</f>
        <v/>
      </c>
      <c r="L236" s="4">
        <f>MIN(Order!$I$4,ROUND(N235*(1+Order!$H$4/12),2))</f>
        <v/>
      </c>
      <c r="M236" s="4">
        <f>MAX(0,MIN(ROUND(N235*(1+Order!$H$4/12),2)-L236,E236-(G236+J236)))</f>
        <v/>
      </c>
      <c r="N236" s="4">
        <f>MAX(0,ROUND(ROUND(N235*(1+Order!$H$4/12),2)-L236-M236,2))</f>
        <v/>
      </c>
      <c r="O236" s="4">
        <f>MIN(Order!$I$5,ROUND(Q235*(1+Order!$H$5/12),2))</f>
        <v/>
      </c>
      <c r="P236" s="4">
        <f>MAX(0,MIN(ROUND(Q235*(1+Order!$H$5/12),2)-O236,E236-(G236+J236+M236)))</f>
        <v/>
      </c>
      <c r="Q236" s="4">
        <f>MAX(0,ROUND(ROUND(Q235*(1+Order!$H$5/12),2)-O236-P236,2))</f>
        <v/>
      </c>
      <c r="R236" s="4">
        <f>MIN(Order!$I$6,ROUND(T235*(1+Order!$H$6/12),2))</f>
        <v/>
      </c>
      <c r="S236" s="4">
        <f>MAX(0,MIN(ROUND(T235*(1+Order!$H$6/12),2)-R236,E236-(G236+J236+M236+P236)))</f>
        <v/>
      </c>
      <c r="T236" s="4">
        <f>MAX(0,ROUND(ROUND(T235*(1+Order!$H$6/12),2)-R236-S236,2))</f>
        <v/>
      </c>
      <c r="U236" s="4">
        <f>MIN(Order!$I$7,ROUND(W235*(1+Order!$H$7/12),2))</f>
        <v/>
      </c>
      <c r="V236" s="4">
        <f>MAX(0,MIN(ROUND(W235*(1+Order!$H$7/12),2)-U236,E236-(G236+J236+M236+P236+S236)))</f>
        <v/>
      </c>
      <c r="W236" s="4">
        <f>MAX(0,ROUND(ROUND(W235*(1+Order!$H$7/12),2)-U236-V236,2))</f>
        <v/>
      </c>
      <c r="X236" s="4">
        <f>MIN(Order!$I$8,ROUND(Z235*(1+Order!$H$8/12),2))</f>
        <v/>
      </c>
      <c r="Y236" s="4">
        <f>MAX(0,MIN(ROUND(Z235*(1+Order!$H$8/12),2)-X236,E236-(G236+J236+M236+P236+S236+V236)))</f>
        <v/>
      </c>
      <c r="Z236" s="4">
        <f>MAX(0,ROUND(ROUND(Z235*(1+Order!$H$8/12),2)-X236-Y236,2))</f>
        <v/>
      </c>
      <c r="AA236" s="4">
        <f>MIN(Order!$I$9,ROUND(AC235*(1+Order!$H$9/12),2))</f>
        <v/>
      </c>
      <c r="AB236" s="4">
        <f>MAX(0,MIN(ROUND(AC235*(1+Order!$H$9/12),2)-AA236,E236-(G236+J236+M236+P236+S236+V236+Y236)))</f>
        <v/>
      </c>
      <c r="AC236" s="4">
        <f>MAX(0,ROUND(ROUND(AC235*(1+Order!$H$9/12),2)-AA236-AB236,2))</f>
        <v/>
      </c>
      <c r="AD236" s="4">
        <f>MIN(Order!$I$10,ROUND(AF235*(1+Order!$H$10/12),2))</f>
        <v/>
      </c>
      <c r="AE236" s="4">
        <f>MAX(0,MIN(ROUND(AF235*(1+Order!$H$10/12),2)-AD236,E236-(G236+J236+M236+P236+S236+V236+Y236+AB236)))</f>
        <v/>
      </c>
      <c r="AF236" s="4">
        <f>MAX(0,ROUND(ROUND(AF235*(1+Order!$H$10/12),2)-AD236-AE236,2))</f>
        <v/>
      </c>
      <c r="AG236" s="4">
        <f>MIN(Order!$I$11,ROUND(AI235*(1+Order!$H$11/12),2))</f>
        <v/>
      </c>
      <c r="AH236" s="4">
        <f>MAX(0,MIN(ROUND(AI235*(1+Order!$H$11/12),2)-AG236,E236-(G236+J236+M236+P236+S236+V236+Y236+AB236+AE236)))</f>
        <v/>
      </c>
      <c r="AI236" s="4">
        <f>MAX(0,ROUND(ROUND(AI235*(1+Order!$H$11/12),2)-AG236-AH236,2))</f>
        <v/>
      </c>
    </row>
    <row r="237">
      <c r="A237" t="n">
        <v>234</v>
      </c>
      <c r="B237" s="16">
        <f>EDATE('Start here'!$B$7,A237-1)</f>
        <v/>
      </c>
      <c r="C237" s="4">
        <f>H237+K237+N237+Q237+T237+W237+Z237+AC237+AF237+AI237</f>
        <v/>
      </c>
      <c r="D237" s="4">
        <f>ROUND(H236*Order!$H$2/12,2)+ROUND(K236*Order!$H$3/12,2)+ROUND(N236*Order!$H$4/12,2)+ROUND(Q236*Order!$H$5/12,2)+ROUND(T236*Order!$H$6/12,2)+ROUND(W236*Order!$H$7/12,2)+ROUND(Z236*Order!$H$8/12,2)+ROUND(AC236*Order!$H$9/12,2)+ROUND(AF236*Order!$H$10/12,2)+ROUND(AI236*Order!$H$11/12,2)</f>
        <v/>
      </c>
      <c r="E237" s="4">
        <f>MAX(0,'Start here'!$B$6-(F237+I237+L237+O237+R237+U237+X237+AA237+AD237+AG237))</f>
        <v/>
      </c>
      <c r="F237" s="4">
        <f>MIN(Order!$I$2,ROUND(H236*(1+Order!$H$2/12),2))</f>
        <v/>
      </c>
      <c r="G237" s="4">
        <f>MAX(0,MIN(ROUND(H236*(1+Order!$H$2/12),2)-F237,E237-(0)))</f>
        <v/>
      </c>
      <c r="H237" s="4">
        <f>MAX(0,ROUND(ROUND(H236*(1+Order!$H$2/12),2)-F237-G237,2))</f>
        <v/>
      </c>
      <c r="I237" s="4">
        <f>MIN(Order!$I$3,ROUND(K236*(1+Order!$H$3/12),2))</f>
        <v/>
      </c>
      <c r="J237" s="4">
        <f>MAX(0,MIN(ROUND(K236*(1+Order!$H$3/12),2)-I237,E237-(G237)))</f>
        <v/>
      </c>
      <c r="K237" s="4">
        <f>MAX(0,ROUND(ROUND(K236*(1+Order!$H$3/12),2)-I237-J237,2))</f>
        <v/>
      </c>
      <c r="L237" s="4">
        <f>MIN(Order!$I$4,ROUND(N236*(1+Order!$H$4/12),2))</f>
        <v/>
      </c>
      <c r="M237" s="4">
        <f>MAX(0,MIN(ROUND(N236*(1+Order!$H$4/12),2)-L237,E237-(G237+J237)))</f>
        <v/>
      </c>
      <c r="N237" s="4">
        <f>MAX(0,ROUND(ROUND(N236*(1+Order!$H$4/12),2)-L237-M237,2))</f>
        <v/>
      </c>
      <c r="O237" s="4">
        <f>MIN(Order!$I$5,ROUND(Q236*(1+Order!$H$5/12),2))</f>
        <v/>
      </c>
      <c r="P237" s="4">
        <f>MAX(0,MIN(ROUND(Q236*(1+Order!$H$5/12),2)-O237,E237-(G237+J237+M237)))</f>
        <v/>
      </c>
      <c r="Q237" s="4">
        <f>MAX(0,ROUND(ROUND(Q236*(1+Order!$H$5/12),2)-O237-P237,2))</f>
        <v/>
      </c>
      <c r="R237" s="4">
        <f>MIN(Order!$I$6,ROUND(T236*(1+Order!$H$6/12),2))</f>
        <v/>
      </c>
      <c r="S237" s="4">
        <f>MAX(0,MIN(ROUND(T236*(1+Order!$H$6/12),2)-R237,E237-(G237+J237+M237+P237)))</f>
        <v/>
      </c>
      <c r="T237" s="4">
        <f>MAX(0,ROUND(ROUND(T236*(1+Order!$H$6/12),2)-R237-S237,2))</f>
        <v/>
      </c>
      <c r="U237" s="4">
        <f>MIN(Order!$I$7,ROUND(W236*(1+Order!$H$7/12),2))</f>
        <v/>
      </c>
      <c r="V237" s="4">
        <f>MAX(0,MIN(ROUND(W236*(1+Order!$H$7/12),2)-U237,E237-(G237+J237+M237+P237+S237)))</f>
        <v/>
      </c>
      <c r="W237" s="4">
        <f>MAX(0,ROUND(ROUND(W236*(1+Order!$H$7/12),2)-U237-V237,2))</f>
        <v/>
      </c>
      <c r="X237" s="4">
        <f>MIN(Order!$I$8,ROUND(Z236*(1+Order!$H$8/12),2))</f>
        <v/>
      </c>
      <c r="Y237" s="4">
        <f>MAX(0,MIN(ROUND(Z236*(1+Order!$H$8/12),2)-X237,E237-(G237+J237+M237+P237+S237+V237)))</f>
        <v/>
      </c>
      <c r="Z237" s="4">
        <f>MAX(0,ROUND(ROUND(Z236*(1+Order!$H$8/12),2)-X237-Y237,2))</f>
        <v/>
      </c>
      <c r="AA237" s="4">
        <f>MIN(Order!$I$9,ROUND(AC236*(1+Order!$H$9/12),2))</f>
        <v/>
      </c>
      <c r="AB237" s="4">
        <f>MAX(0,MIN(ROUND(AC236*(1+Order!$H$9/12),2)-AA237,E237-(G237+J237+M237+P237+S237+V237+Y237)))</f>
        <v/>
      </c>
      <c r="AC237" s="4">
        <f>MAX(0,ROUND(ROUND(AC236*(1+Order!$H$9/12),2)-AA237-AB237,2))</f>
        <v/>
      </c>
      <c r="AD237" s="4">
        <f>MIN(Order!$I$10,ROUND(AF236*(1+Order!$H$10/12),2))</f>
        <v/>
      </c>
      <c r="AE237" s="4">
        <f>MAX(0,MIN(ROUND(AF236*(1+Order!$H$10/12),2)-AD237,E237-(G237+J237+M237+P237+S237+V237+Y237+AB237)))</f>
        <v/>
      </c>
      <c r="AF237" s="4">
        <f>MAX(0,ROUND(ROUND(AF236*(1+Order!$H$10/12),2)-AD237-AE237,2))</f>
        <v/>
      </c>
      <c r="AG237" s="4">
        <f>MIN(Order!$I$11,ROUND(AI236*(1+Order!$H$11/12),2))</f>
        <v/>
      </c>
      <c r="AH237" s="4">
        <f>MAX(0,MIN(ROUND(AI236*(1+Order!$H$11/12),2)-AG237,E237-(G237+J237+M237+P237+S237+V237+Y237+AB237+AE237)))</f>
        <v/>
      </c>
      <c r="AI237" s="4">
        <f>MAX(0,ROUND(ROUND(AI236*(1+Order!$H$11/12),2)-AG237-AH237,2))</f>
        <v/>
      </c>
    </row>
    <row r="238">
      <c r="A238" t="n">
        <v>235</v>
      </c>
      <c r="B238" s="16">
        <f>EDATE('Start here'!$B$7,A238-1)</f>
        <v/>
      </c>
      <c r="C238" s="4">
        <f>H238+K238+N238+Q238+T238+W238+Z238+AC238+AF238+AI238</f>
        <v/>
      </c>
      <c r="D238" s="4">
        <f>ROUND(H237*Order!$H$2/12,2)+ROUND(K237*Order!$H$3/12,2)+ROUND(N237*Order!$H$4/12,2)+ROUND(Q237*Order!$H$5/12,2)+ROUND(T237*Order!$H$6/12,2)+ROUND(W237*Order!$H$7/12,2)+ROUND(Z237*Order!$H$8/12,2)+ROUND(AC237*Order!$H$9/12,2)+ROUND(AF237*Order!$H$10/12,2)+ROUND(AI237*Order!$H$11/12,2)</f>
        <v/>
      </c>
      <c r="E238" s="4">
        <f>MAX(0,'Start here'!$B$6-(F238+I238+L238+O238+R238+U238+X238+AA238+AD238+AG238))</f>
        <v/>
      </c>
      <c r="F238" s="4">
        <f>MIN(Order!$I$2,ROUND(H237*(1+Order!$H$2/12),2))</f>
        <v/>
      </c>
      <c r="G238" s="4">
        <f>MAX(0,MIN(ROUND(H237*(1+Order!$H$2/12),2)-F238,E238-(0)))</f>
        <v/>
      </c>
      <c r="H238" s="4">
        <f>MAX(0,ROUND(ROUND(H237*(1+Order!$H$2/12),2)-F238-G238,2))</f>
        <v/>
      </c>
      <c r="I238" s="4">
        <f>MIN(Order!$I$3,ROUND(K237*(1+Order!$H$3/12),2))</f>
        <v/>
      </c>
      <c r="J238" s="4">
        <f>MAX(0,MIN(ROUND(K237*(1+Order!$H$3/12),2)-I238,E238-(G238)))</f>
        <v/>
      </c>
      <c r="K238" s="4">
        <f>MAX(0,ROUND(ROUND(K237*(1+Order!$H$3/12),2)-I238-J238,2))</f>
        <v/>
      </c>
      <c r="L238" s="4">
        <f>MIN(Order!$I$4,ROUND(N237*(1+Order!$H$4/12),2))</f>
        <v/>
      </c>
      <c r="M238" s="4">
        <f>MAX(0,MIN(ROUND(N237*(1+Order!$H$4/12),2)-L238,E238-(G238+J238)))</f>
        <v/>
      </c>
      <c r="N238" s="4">
        <f>MAX(0,ROUND(ROUND(N237*(1+Order!$H$4/12),2)-L238-M238,2))</f>
        <v/>
      </c>
      <c r="O238" s="4">
        <f>MIN(Order!$I$5,ROUND(Q237*(1+Order!$H$5/12),2))</f>
        <v/>
      </c>
      <c r="P238" s="4">
        <f>MAX(0,MIN(ROUND(Q237*(1+Order!$H$5/12),2)-O238,E238-(G238+J238+M238)))</f>
        <v/>
      </c>
      <c r="Q238" s="4">
        <f>MAX(0,ROUND(ROUND(Q237*(1+Order!$H$5/12),2)-O238-P238,2))</f>
        <v/>
      </c>
      <c r="R238" s="4">
        <f>MIN(Order!$I$6,ROUND(T237*(1+Order!$H$6/12),2))</f>
        <v/>
      </c>
      <c r="S238" s="4">
        <f>MAX(0,MIN(ROUND(T237*(1+Order!$H$6/12),2)-R238,E238-(G238+J238+M238+P238)))</f>
        <v/>
      </c>
      <c r="T238" s="4">
        <f>MAX(0,ROUND(ROUND(T237*(1+Order!$H$6/12),2)-R238-S238,2))</f>
        <v/>
      </c>
      <c r="U238" s="4">
        <f>MIN(Order!$I$7,ROUND(W237*(1+Order!$H$7/12),2))</f>
        <v/>
      </c>
      <c r="V238" s="4">
        <f>MAX(0,MIN(ROUND(W237*(1+Order!$H$7/12),2)-U238,E238-(G238+J238+M238+P238+S238)))</f>
        <v/>
      </c>
      <c r="W238" s="4">
        <f>MAX(0,ROUND(ROUND(W237*(1+Order!$H$7/12),2)-U238-V238,2))</f>
        <v/>
      </c>
      <c r="X238" s="4">
        <f>MIN(Order!$I$8,ROUND(Z237*(1+Order!$H$8/12),2))</f>
        <v/>
      </c>
      <c r="Y238" s="4">
        <f>MAX(0,MIN(ROUND(Z237*(1+Order!$H$8/12),2)-X238,E238-(G238+J238+M238+P238+S238+V238)))</f>
        <v/>
      </c>
      <c r="Z238" s="4">
        <f>MAX(0,ROUND(ROUND(Z237*(1+Order!$H$8/12),2)-X238-Y238,2))</f>
        <v/>
      </c>
      <c r="AA238" s="4">
        <f>MIN(Order!$I$9,ROUND(AC237*(1+Order!$H$9/12),2))</f>
        <v/>
      </c>
      <c r="AB238" s="4">
        <f>MAX(0,MIN(ROUND(AC237*(1+Order!$H$9/12),2)-AA238,E238-(G238+J238+M238+P238+S238+V238+Y238)))</f>
        <v/>
      </c>
      <c r="AC238" s="4">
        <f>MAX(0,ROUND(ROUND(AC237*(1+Order!$H$9/12),2)-AA238-AB238,2))</f>
        <v/>
      </c>
      <c r="AD238" s="4">
        <f>MIN(Order!$I$10,ROUND(AF237*(1+Order!$H$10/12),2))</f>
        <v/>
      </c>
      <c r="AE238" s="4">
        <f>MAX(0,MIN(ROUND(AF237*(1+Order!$H$10/12),2)-AD238,E238-(G238+J238+M238+P238+S238+V238+Y238+AB238)))</f>
        <v/>
      </c>
      <c r="AF238" s="4">
        <f>MAX(0,ROUND(ROUND(AF237*(1+Order!$H$10/12),2)-AD238-AE238,2))</f>
        <v/>
      </c>
      <c r="AG238" s="4">
        <f>MIN(Order!$I$11,ROUND(AI237*(1+Order!$H$11/12),2))</f>
        <v/>
      </c>
      <c r="AH238" s="4">
        <f>MAX(0,MIN(ROUND(AI237*(1+Order!$H$11/12),2)-AG238,E238-(G238+J238+M238+P238+S238+V238+Y238+AB238+AE238)))</f>
        <v/>
      </c>
      <c r="AI238" s="4">
        <f>MAX(0,ROUND(ROUND(AI237*(1+Order!$H$11/12),2)-AG238-AH238,2))</f>
        <v/>
      </c>
    </row>
    <row r="239">
      <c r="A239" t="n">
        <v>236</v>
      </c>
      <c r="B239" s="16">
        <f>EDATE('Start here'!$B$7,A239-1)</f>
        <v/>
      </c>
      <c r="C239" s="4">
        <f>H239+K239+N239+Q239+T239+W239+Z239+AC239+AF239+AI239</f>
        <v/>
      </c>
      <c r="D239" s="4">
        <f>ROUND(H238*Order!$H$2/12,2)+ROUND(K238*Order!$H$3/12,2)+ROUND(N238*Order!$H$4/12,2)+ROUND(Q238*Order!$H$5/12,2)+ROUND(T238*Order!$H$6/12,2)+ROUND(W238*Order!$H$7/12,2)+ROUND(Z238*Order!$H$8/12,2)+ROUND(AC238*Order!$H$9/12,2)+ROUND(AF238*Order!$H$10/12,2)+ROUND(AI238*Order!$H$11/12,2)</f>
        <v/>
      </c>
      <c r="E239" s="4">
        <f>MAX(0,'Start here'!$B$6-(F239+I239+L239+O239+R239+U239+X239+AA239+AD239+AG239))</f>
        <v/>
      </c>
      <c r="F239" s="4">
        <f>MIN(Order!$I$2,ROUND(H238*(1+Order!$H$2/12),2))</f>
        <v/>
      </c>
      <c r="G239" s="4">
        <f>MAX(0,MIN(ROUND(H238*(1+Order!$H$2/12),2)-F239,E239-(0)))</f>
        <v/>
      </c>
      <c r="H239" s="4">
        <f>MAX(0,ROUND(ROUND(H238*(1+Order!$H$2/12),2)-F239-G239,2))</f>
        <v/>
      </c>
      <c r="I239" s="4">
        <f>MIN(Order!$I$3,ROUND(K238*(1+Order!$H$3/12),2))</f>
        <v/>
      </c>
      <c r="J239" s="4">
        <f>MAX(0,MIN(ROUND(K238*(1+Order!$H$3/12),2)-I239,E239-(G239)))</f>
        <v/>
      </c>
      <c r="K239" s="4">
        <f>MAX(0,ROUND(ROUND(K238*(1+Order!$H$3/12),2)-I239-J239,2))</f>
        <v/>
      </c>
      <c r="L239" s="4">
        <f>MIN(Order!$I$4,ROUND(N238*(1+Order!$H$4/12),2))</f>
        <v/>
      </c>
      <c r="M239" s="4">
        <f>MAX(0,MIN(ROUND(N238*(1+Order!$H$4/12),2)-L239,E239-(G239+J239)))</f>
        <v/>
      </c>
      <c r="N239" s="4">
        <f>MAX(0,ROUND(ROUND(N238*(1+Order!$H$4/12),2)-L239-M239,2))</f>
        <v/>
      </c>
      <c r="O239" s="4">
        <f>MIN(Order!$I$5,ROUND(Q238*(1+Order!$H$5/12),2))</f>
        <v/>
      </c>
      <c r="P239" s="4">
        <f>MAX(0,MIN(ROUND(Q238*(1+Order!$H$5/12),2)-O239,E239-(G239+J239+M239)))</f>
        <v/>
      </c>
      <c r="Q239" s="4">
        <f>MAX(0,ROUND(ROUND(Q238*(1+Order!$H$5/12),2)-O239-P239,2))</f>
        <v/>
      </c>
      <c r="R239" s="4">
        <f>MIN(Order!$I$6,ROUND(T238*(1+Order!$H$6/12),2))</f>
        <v/>
      </c>
      <c r="S239" s="4">
        <f>MAX(0,MIN(ROUND(T238*(1+Order!$H$6/12),2)-R239,E239-(G239+J239+M239+P239)))</f>
        <v/>
      </c>
      <c r="T239" s="4">
        <f>MAX(0,ROUND(ROUND(T238*(1+Order!$H$6/12),2)-R239-S239,2))</f>
        <v/>
      </c>
      <c r="U239" s="4">
        <f>MIN(Order!$I$7,ROUND(W238*(1+Order!$H$7/12),2))</f>
        <v/>
      </c>
      <c r="V239" s="4">
        <f>MAX(0,MIN(ROUND(W238*(1+Order!$H$7/12),2)-U239,E239-(G239+J239+M239+P239+S239)))</f>
        <v/>
      </c>
      <c r="W239" s="4">
        <f>MAX(0,ROUND(ROUND(W238*(1+Order!$H$7/12),2)-U239-V239,2))</f>
        <v/>
      </c>
      <c r="X239" s="4">
        <f>MIN(Order!$I$8,ROUND(Z238*(1+Order!$H$8/12),2))</f>
        <v/>
      </c>
      <c r="Y239" s="4">
        <f>MAX(0,MIN(ROUND(Z238*(1+Order!$H$8/12),2)-X239,E239-(G239+J239+M239+P239+S239+V239)))</f>
        <v/>
      </c>
      <c r="Z239" s="4">
        <f>MAX(0,ROUND(ROUND(Z238*(1+Order!$H$8/12),2)-X239-Y239,2))</f>
        <v/>
      </c>
      <c r="AA239" s="4">
        <f>MIN(Order!$I$9,ROUND(AC238*(1+Order!$H$9/12),2))</f>
        <v/>
      </c>
      <c r="AB239" s="4">
        <f>MAX(0,MIN(ROUND(AC238*(1+Order!$H$9/12),2)-AA239,E239-(G239+J239+M239+P239+S239+V239+Y239)))</f>
        <v/>
      </c>
      <c r="AC239" s="4">
        <f>MAX(0,ROUND(ROUND(AC238*(1+Order!$H$9/12),2)-AA239-AB239,2))</f>
        <v/>
      </c>
      <c r="AD239" s="4">
        <f>MIN(Order!$I$10,ROUND(AF238*(1+Order!$H$10/12),2))</f>
        <v/>
      </c>
      <c r="AE239" s="4">
        <f>MAX(0,MIN(ROUND(AF238*(1+Order!$H$10/12),2)-AD239,E239-(G239+J239+M239+P239+S239+V239+Y239+AB239)))</f>
        <v/>
      </c>
      <c r="AF239" s="4">
        <f>MAX(0,ROUND(ROUND(AF238*(1+Order!$H$10/12),2)-AD239-AE239,2))</f>
        <v/>
      </c>
      <c r="AG239" s="4">
        <f>MIN(Order!$I$11,ROUND(AI238*(1+Order!$H$11/12),2))</f>
        <v/>
      </c>
      <c r="AH239" s="4">
        <f>MAX(0,MIN(ROUND(AI238*(1+Order!$H$11/12),2)-AG239,E239-(G239+J239+M239+P239+S239+V239+Y239+AB239+AE239)))</f>
        <v/>
      </c>
      <c r="AI239" s="4">
        <f>MAX(0,ROUND(ROUND(AI238*(1+Order!$H$11/12),2)-AG239-AH239,2))</f>
        <v/>
      </c>
    </row>
    <row r="240">
      <c r="A240" t="n">
        <v>237</v>
      </c>
      <c r="B240" s="16">
        <f>EDATE('Start here'!$B$7,A240-1)</f>
        <v/>
      </c>
      <c r="C240" s="4">
        <f>H240+K240+N240+Q240+T240+W240+Z240+AC240+AF240+AI240</f>
        <v/>
      </c>
      <c r="D240" s="4">
        <f>ROUND(H239*Order!$H$2/12,2)+ROUND(K239*Order!$H$3/12,2)+ROUND(N239*Order!$H$4/12,2)+ROUND(Q239*Order!$H$5/12,2)+ROUND(T239*Order!$H$6/12,2)+ROUND(W239*Order!$H$7/12,2)+ROUND(Z239*Order!$H$8/12,2)+ROUND(AC239*Order!$H$9/12,2)+ROUND(AF239*Order!$H$10/12,2)+ROUND(AI239*Order!$H$11/12,2)</f>
        <v/>
      </c>
      <c r="E240" s="4">
        <f>MAX(0,'Start here'!$B$6-(F240+I240+L240+O240+R240+U240+X240+AA240+AD240+AG240))</f>
        <v/>
      </c>
      <c r="F240" s="4">
        <f>MIN(Order!$I$2,ROUND(H239*(1+Order!$H$2/12),2))</f>
        <v/>
      </c>
      <c r="G240" s="4">
        <f>MAX(0,MIN(ROUND(H239*(1+Order!$H$2/12),2)-F240,E240-(0)))</f>
        <v/>
      </c>
      <c r="H240" s="4">
        <f>MAX(0,ROUND(ROUND(H239*(1+Order!$H$2/12),2)-F240-G240,2))</f>
        <v/>
      </c>
      <c r="I240" s="4">
        <f>MIN(Order!$I$3,ROUND(K239*(1+Order!$H$3/12),2))</f>
        <v/>
      </c>
      <c r="J240" s="4">
        <f>MAX(0,MIN(ROUND(K239*(1+Order!$H$3/12),2)-I240,E240-(G240)))</f>
        <v/>
      </c>
      <c r="K240" s="4">
        <f>MAX(0,ROUND(ROUND(K239*(1+Order!$H$3/12),2)-I240-J240,2))</f>
        <v/>
      </c>
      <c r="L240" s="4">
        <f>MIN(Order!$I$4,ROUND(N239*(1+Order!$H$4/12),2))</f>
        <v/>
      </c>
      <c r="M240" s="4">
        <f>MAX(0,MIN(ROUND(N239*(1+Order!$H$4/12),2)-L240,E240-(G240+J240)))</f>
        <v/>
      </c>
      <c r="N240" s="4">
        <f>MAX(0,ROUND(ROUND(N239*(1+Order!$H$4/12),2)-L240-M240,2))</f>
        <v/>
      </c>
      <c r="O240" s="4">
        <f>MIN(Order!$I$5,ROUND(Q239*(1+Order!$H$5/12),2))</f>
        <v/>
      </c>
      <c r="P240" s="4">
        <f>MAX(0,MIN(ROUND(Q239*(1+Order!$H$5/12),2)-O240,E240-(G240+J240+M240)))</f>
        <v/>
      </c>
      <c r="Q240" s="4">
        <f>MAX(0,ROUND(ROUND(Q239*(1+Order!$H$5/12),2)-O240-P240,2))</f>
        <v/>
      </c>
      <c r="R240" s="4">
        <f>MIN(Order!$I$6,ROUND(T239*(1+Order!$H$6/12),2))</f>
        <v/>
      </c>
      <c r="S240" s="4">
        <f>MAX(0,MIN(ROUND(T239*(1+Order!$H$6/12),2)-R240,E240-(G240+J240+M240+P240)))</f>
        <v/>
      </c>
      <c r="T240" s="4">
        <f>MAX(0,ROUND(ROUND(T239*(1+Order!$H$6/12),2)-R240-S240,2))</f>
        <v/>
      </c>
      <c r="U240" s="4">
        <f>MIN(Order!$I$7,ROUND(W239*(1+Order!$H$7/12),2))</f>
        <v/>
      </c>
      <c r="V240" s="4">
        <f>MAX(0,MIN(ROUND(W239*(1+Order!$H$7/12),2)-U240,E240-(G240+J240+M240+P240+S240)))</f>
        <v/>
      </c>
      <c r="W240" s="4">
        <f>MAX(0,ROUND(ROUND(W239*(1+Order!$H$7/12),2)-U240-V240,2))</f>
        <v/>
      </c>
      <c r="X240" s="4">
        <f>MIN(Order!$I$8,ROUND(Z239*(1+Order!$H$8/12),2))</f>
        <v/>
      </c>
      <c r="Y240" s="4">
        <f>MAX(0,MIN(ROUND(Z239*(1+Order!$H$8/12),2)-X240,E240-(G240+J240+M240+P240+S240+V240)))</f>
        <v/>
      </c>
      <c r="Z240" s="4">
        <f>MAX(0,ROUND(ROUND(Z239*(1+Order!$H$8/12),2)-X240-Y240,2))</f>
        <v/>
      </c>
      <c r="AA240" s="4">
        <f>MIN(Order!$I$9,ROUND(AC239*(1+Order!$H$9/12),2))</f>
        <v/>
      </c>
      <c r="AB240" s="4">
        <f>MAX(0,MIN(ROUND(AC239*(1+Order!$H$9/12),2)-AA240,E240-(G240+J240+M240+P240+S240+V240+Y240)))</f>
        <v/>
      </c>
      <c r="AC240" s="4">
        <f>MAX(0,ROUND(ROUND(AC239*(1+Order!$H$9/12),2)-AA240-AB240,2))</f>
        <v/>
      </c>
      <c r="AD240" s="4">
        <f>MIN(Order!$I$10,ROUND(AF239*(1+Order!$H$10/12),2))</f>
        <v/>
      </c>
      <c r="AE240" s="4">
        <f>MAX(0,MIN(ROUND(AF239*(1+Order!$H$10/12),2)-AD240,E240-(G240+J240+M240+P240+S240+V240+Y240+AB240)))</f>
        <v/>
      </c>
      <c r="AF240" s="4">
        <f>MAX(0,ROUND(ROUND(AF239*(1+Order!$H$10/12),2)-AD240-AE240,2))</f>
        <v/>
      </c>
      <c r="AG240" s="4">
        <f>MIN(Order!$I$11,ROUND(AI239*(1+Order!$H$11/12),2))</f>
        <v/>
      </c>
      <c r="AH240" s="4">
        <f>MAX(0,MIN(ROUND(AI239*(1+Order!$H$11/12),2)-AG240,E240-(G240+J240+M240+P240+S240+V240+Y240+AB240+AE240)))</f>
        <v/>
      </c>
      <c r="AI240" s="4">
        <f>MAX(0,ROUND(ROUND(AI239*(1+Order!$H$11/12),2)-AG240-AH240,2))</f>
        <v/>
      </c>
    </row>
    <row r="241">
      <c r="A241" t="n">
        <v>238</v>
      </c>
      <c r="B241" s="16">
        <f>EDATE('Start here'!$B$7,A241-1)</f>
        <v/>
      </c>
      <c r="C241" s="4">
        <f>H241+K241+N241+Q241+T241+W241+Z241+AC241+AF241+AI241</f>
        <v/>
      </c>
      <c r="D241" s="4">
        <f>ROUND(H240*Order!$H$2/12,2)+ROUND(K240*Order!$H$3/12,2)+ROUND(N240*Order!$H$4/12,2)+ROUND(Q240*Order!$H$5/12,2)+ROUND(T240*Order!$H$6/12,2)+ROUND(W240*Order!$H$7/12,2)+ROUND(Z240*Order!$H$8/12,2)+ROUND(AC240*Order!$H$9/12,2)+ROUND(AF240*Order!$H$10/12,2)+ROUND(AI240*Order!$H$11/12,2)</f>
        <v/>
      </c>
      <c r="E241" s="4">
        <f>MAX(0,'Start here'!$B$6-(F241+I241+L241+O241+R241+U241+X241+AA241+AD241+AG241))</f>
        <v/>
      </c>
      <c r="F241" s="4">
        <f>MIN(Order!$I$2,ROUND(H240*(1+Order!$H$2/12),2))</f>
        <v/>
      </c>
      <c r="G241" s="4">
        <f>MAX(0,MIN(ROUND(H240*(1+Order!$H$2/12),2)-F241,E241-(0)))</f>
        <v/>
      </c>
      <c r="H241" s="4">
        <f>MAX(0,ROUND(ROUND(H240*(1+Order!$H$2/12),2)-F241-G241,2))</f>
        <v/>
      </c>
      <c r="I241" s="4">
        <f>MIN(Order!$I$3,ROUND(K240*(1+Order!$H$3/12),2))</f>
        <v/>
      </c>
      <c r="J241" s="4">
        <f>MAX(0,MIN(ROUND(K240*(1+Order!$H$3/12),2)-I241,E241-(G241)))</f>
        <v/>
      </c>
      <c r="K241" s="4">
        <f>MAX(0,ROUND(ROUND(K240*(1+Order!$H$3/12),2)-I241-J241,2))</f>
        <v/>
      </c>
      <c r="L241" s="4">
        <f>MIN(Order!$I$4,ROUND(N240*(1+Order!$H$4/12),2))</f>
        <v/>
      </c>
      <c r="M241" s="4">
        <f>MAX(0,MIN(ROUND(N240*(1+Order!$H$4/12),2)-L241,E241-(G241+J241)))</f>
        <v/>
      </c>
      <c r="N241" s="4">
        <f>MAX(0,ROUND(ROUND(N240*(1+Order!$H$4/12),2)-L241-M241,2))</f>
        <v/>
      </c>
      <c r="O241" s="4">
        <f>MIN(Order!$I$5,ROUND(Q240*(1+Order!$H$5/12),2))</f>
        <v/>
      </c>
      <c r="P241" s="4">
        <f>MAX(0,MIN(ROUND(Q240*(1+Order!$H$5/12),2)-O241,E241-(G241+J241+M241)))</f>
        <v/>
      </c>
      <c r="Q241" s="4">
        <f>MAX(0,ROUND(ROUND(Q240*(1+Order!$H$5/12),2)-O241-P241,2))</f>
        <v/>
      </c>
      <c r="R241" s="4">
        <f>MIN(Order!$I$6,ROUND(T240*(1+Order!$H$6/12),2))</f>
        <v/>
      </c>
      <c r="S241" s="4">
        <f>MAX(0,MIN(ROUND(T240*(1+Order!$H$6/12),2)-R241,E241-(G241+J241+M241+P241)))</f>
        <v/>
      </c>
      <c r="T241" s="4">
        <f>MAX(0,ROUND(ROUND(T240*(1+Order!$H$6/12),2)-R241-S241,2))</f>
        <v/>
      </c>
      <c r="U241" s="4">
        <f>MIN(Order!$I$7,ROUND(W240*(1+Order!$H$7/12),2))</f>
        <v/>
      </c>
      <c r="V241" s="4">
        <f>MAX(0,MIN(ROUND(W240*(1+Order!$H$7/12),2)-U241,E241-(G241+J241+M241+P241+S241)))</f>
        <v/>
      </c>
      <c r="W241" s="4">
        <f>MAX(0,ROUND(ROUND(W240*(1+Order!$H$7/12),2)-U241-V241,2))</f>
        <v/>
      </c>
      <c r="X241" s="4">
        <f>MIN(Order!$I$8,ROUND(Z240*(1+Order!$H$8/12),2))</f>
        <v/>
      </c>
      <c r="Y241" s="4">
        <f>MAX(0,MIN(ROUND(Z240*(1+Order!$H$8/12),2)-X241,E241-(G241+J241+M241+P241+S241+V241)))</f>
        <v/>
      </c>
      <c r="Z241" s="4">
        <f>MAX(0,ROUND(ROUND(Z240*(1+Order!$H$8/12),2)-X241-Y241,2))</f>
        <v/>
      </c>
      <c r="AA241" s="4">
        <f>MIN(Order!$I$9,ROUND(AC240*(1+Order!$H$9/12),2))</f>
        <v/>
      </c>
      <c r="AB241" s="4">
        <f>MAX(0,MIN(ROUND(AC240*(1+Order!$H$9/12),2)-AA241,E241-(G241+J241+M241+P241+S241+V241+Y241)))</f>
        <v/>
      </c>
      <c r="AC241" s="4">
        <f>MAX(0,ROUND(ROUND(AC240*(1+Order!$H$9/12),2)-AA241-AB241,2))</f>
        <v/>
      </c>
      <c r="AD241" s="4">
        <f>MIN(Order!$I$10,ROUND(AF240*(1+Order!$H$10/12),2))</f>
        <v/>
      </c>
      <c r="AE241" s="4">
        <f>MAX(0,MIN(ROUND(AF240*(1+Order!$H$10/12),2)-AD241,E241-(G241+J241+M241+P241+S241+V241+Y241+AB241)))</f>
        <v/>
      </c>
      <c r="AF241" s="4">
        <f>MAX(0,ROUND(ROUND(AF240*(1+Order!$H$10/12),2)-AD241-AE241,2))</f>
        <v/>
      </c>
      <c r="AG241" s="4">
        <f>MIN(Order!$I$11,ROUND(AI240*(1+Order!$H$11/12),2))</f>
        <v/>
      </c>
      <c r="AH241" s="4">
        <f>MAX(0,MIN(ROUND(AI240*(1+Order!$H$11/12),2)-AG241,E241-(G241+J241+M241+P241+S241+V241+Y241+AB241+AE241)))</f>
        <v/>
      </c>
      <c r="AI241" s="4">
        <f>MAX(0,ROUND(ROUND(AI240*(1+Order!$H$11/12),2)-AG241-AH241,2))</f>
        <v/>
      </c>
    </row>
    <row r="242">
      <c r="A242" t="n">
        <v>239</v>
      </c>
      <c r="B242" s="16">
        <f>EDATE('Start here'!$B$7,A242-1)</f>
        <v/>
      </c>
      <c r="C242" s="4">
        <f>H242+K242+N242+Q242+T242+W242+Z242+AC242+AF242+AI242</f>
        <v/>
      </c>
      <c r="D242" s="4">
        <f>ROUND(H241*Order!$H$2/12,2)+ROUND(K241*Order!$H$3/12,2)+ROUND(N241*Order!$H$4/12,2)+ROUND(Q241*Order!$H$5/12,2)+ROUND(T241*Order!$H$6/12,2)+ROUND(W241*Order!$H$7/12,2)+ROUND(Z241*Order!$H$8/12,2)+ROUND(AC241*Order!$H$9/12,2)+ROUND(AF241*Order!$H$10/12,2)+ROUND(AI241*Order!$H$11/12,2)</f>
        <v/>
      </c>
      <c r="E242" s="4">
        <f>MAX(0,'Start here'!$B$6-(F242+I242+L242+O242+R242+U242+X242+AA242+AD242+AG242))</f>
        <v/>
      </c>
      <c r="F242" s="4">
        <f>MIN(Order!$I$2,ROUND(H241*(1+Order!$H$2/12),2))</f>
        <v/>
      </c>
      <c r="G242" s="4">
        <f>MAX(0,MIN(ROUND(H241*(1+Order!$H$2/12),2)-F242,E242-(0)))</f>
        <v/>
      </c>
      <c r="H242" s="4">
        <f>MAX(0,ROUND(ROUND(H241*(1+Order!$H$2/12),2)-F242-G242,2))</f>
        <v/>
      </c>
      <c r="I242" s="4">
        <f>MIN(Order!$I$3,ROUND(K241*(1+Order!$H$3/12),2))</f>
        <v/>
      </c>
      <c r="J242" s="4">
        <f>MAX(0,MIN(ROUND(K241*(1+Order!$H$3/12),2)-I242,E242-(G242)))</f>
        <v/>
      </c>
      <c r="K242" s="4">
        <f>MAX(0,ROUND(ROUND(K241*(1+Order!$H$3/12),2)-I242-J242,2))</f>
        <v/>
      </c>
      <c r="L242" s="4">
        <f>MIN(Order!$I$4,ROUND(N241*(1+Order!$H$4/12),2))</f>
        <v/>
      </c>
      <c r="M242" s="4">
        <f>MAX(0,MIN(ROUND(N241*(1+Order!$H$4/12),2)-L242,E242-(G242+J242)))</f>
        <v/>
      </c>
      <c r="N242" s="4">
        <f>MAX(0,ROUND(ROUND(N241*(1+Order!$H$4/12),2)-L242-M242,2))</f>
        <v/>
      </c>
      <c r="O242" s="4">
        <f>MIN(Order!$I$5,ROUND(Q241*(1+Order!$H$5/12),2))</f>
        <v/>
      </c>
      <c r="P242" s="4">
        <f>MAX(0,MIN(ROUND(Q241*(1+Order!$H$5/12),2)-O242,E242-(G242+J242+M242)))</f>
        <v/>
      </c>
      <c r="Q242" s="4">
        <f>MAX(0,ROUND(ROUND(Q241*(1+Order!$H$5/12),2)-O242-P242,2))</f>
        <v/>
      </c>
      <c r="R242" s="4">
        <f>MIN(Order!$I$6,ROUND(T241*(1+Order!$H$6/12),2))</f>
        <v/>
      </c>
      <c r="S242" s="4">
        <f>MAX(0,MIN(ROUND(T241*(1+Order!$H$6/12),2)-R242,E242-(G242+J242+M242+P242)))</f>
        <v/>
      </c>
      <c r="T242" s="4">
        <f>MAX(0,ROUND(ROUND(T241*(1+Order!$H$6/12),2)-R242-S242,2))</f>
        <v/>
      </c>
      <c r="U242" s="4">
        <f>MIN(Order!$I$7,ROUND(W241*(1+Order!$H$7/12),2))</f>
        <v/>
      </c>
      <c r="V242" s="4">
        <f>MAX(0,MIN(ROUND(W241*(1+Order!$H$7/12),2)-U242,E242-(G242+J242+M242+P242+S242)))</f>
        <v/>
      </c>
      <c r="W242" s="4">
        <f>MAX(0,ROUND(ROUND(W241*(1+Order!$H$7/12),2)-U242-V242,2))</f>
        <v/>
      </c>
      <c r="X242" s="4">
        <f>MIN(Order!$I$8,ROUND(Z241*(1+Order!$H$8/12),2))</f>
        <v/>
      </c>
      <c r="Y242" s="4">
        <f>MAX(0,MIN(ROUND(Z241*(1+Order!$H$8/12),2)-X242,E242-(G242+J242+M242+P242+S242+V242)))</f>
        <v/>
      </c>
      <c r="Z242" s="4">
        <f>MAX(0,ROUND(ROUND(Z241*(1+Order!$H$8/12),2)-X242-Y242,2))</f>
        <v/>
      </c>
      <c r="AA242" s="4">
        <f>MIN(Order!$I$9,ROUND(AC241*(1+Order!$H$9/12),2))</f>
        <v/>
      </c>
      <c r="AB242" s="4">
        <f>MAX(0,MIN(ROUND(AC241*(1+Order!$H$9/12),2)-AA242,E242-(G242+J242+M242+P242+S242+V242+Y242)))</f>
        <v/>
      </c>
      <c r="AC242" s="4">
        <f>MAX(0,ROUND(ROUND(AC241*(1+Order!$H$9/12),2)-AA242-AB242,2))</f>
        <v/>
      </c>
      <c r="AD242" s="4">
        <f>MIN(Order!$I$10,ROUND(AF241*(1+Order!$H$10/12),2))</f>
        <v/>
      </c>
      <c r="AE242" s="4">
        <f>MAX(0,MIN(ROUND(AF241*(1+Order!$H$10/12),2)-AD242,E242-(G242+J242+M242+P242+S242+V242+Y242+AB242)))</f>
        <v/>
      </c>
      <c r="AF242" s="4">
        <f>MAX(0,ROUND(ROUND(AF241*(1+Order!$H$10/12),2)-AD242-AE242,2))</f>
        <v/>
      </c>
      <c r="AG242" s="4">
        <f>MIN(Order!$I$11,ROUND(AI241*(1+Order!$H$11/12),2))</f>
        <v/>
      </c>
      <c r="AH242" s="4">
        <f>MAX(0,MIN(ROUND(AI241*(1+Order!$H$11/12),2)-AG242,E242-(G242+J242+M242+P242+S242+V242+Y242+AB242+AE242)))</f>
        <v/>
      </c>
      <c r="AI242" s="4">
        <f>MAX(0,ROUND(ROUND(AI241*(1+Order!$H$11/12),2)-AG242-AH242,2))</f>
        <v/>
      </c>
    </row>
    <row r="243">
      <c r="A243" t="n">
        <v>240</v>
      </c>
      <c r="B243" s="16">
        <f>EDATE('Start here'!$B$7,A243-1)</f>
        <v/>
      </c>
      <c r="C243" s="4">
        <f>H243+K243+N243+Q243+T243+W243+Z243+AC243+AF243+AI243</f>
        <v/>
      </c>
      <c r="D243" s="4">
        <f>ROUND(H242*Order!$H$2/12,2)+ROUND(K242*Order!$H$3/12,2)+ROUND(N242*Order!$H$4/12,2)+ROUND(Q242*Order!$H$5/12,2)+ROUND(T242*Order!$H$6/12,2)+ROUND(W242*Order!$H$7/12,2)+ROUND(Z242*Order!$H$8/12,2)+ROUND(AC242*Order!$H$9/12,2)+ROUND(AF242*Order!$H$10/12,2)+ROUND(AI242*Order!$H$11/12,2)</f>
        <v/>
      </c>
      <c r="E243" s="4">
        <f>MAX(0,'Start here'!$B$6-(F243+I243+L243+O243+R243+U243+X243+AA243+AD243+AG243))</f>
        <v/>
      </c>
      <c r="F243" s="4">
        <f>MIN(Order!$I$2,ROUND(H242*(1+Order!$H$2/12),2))</f>
        <v/>
      </c>
      <c r="G243" s="4">
        <f>MAX(0,MIN(ROUND(H242*(1+Order!$H$2/12),2)-F243,E243-(0)))</f>
        <v/>
      </c>
      <c r="H243" s="4">
        <f>MAX(0,ROUND(ROUND(H242*(1+Order!$H$2/12),2)-F243-G243,2))</f>
        <v/>
      </c>
      <c r="I243" s="4">
        <f>MIN(Order!$I$3,ROUND(K242*(1+Order!$H$3/12),2))</f>
        <v/>
      </c>
      <c r="J243" s="4">
        <f>MAX(0,MIN(ROUND(K242*(1+Order!$H$3/12),2)-I243,E243-(G243)))</f>
        <v/>
      </c>
      <c r="K243" s="4">
        <f>MAX(0,ROUND(ROUND(K242*(1+Order!$H$3/12),2)-I243-J243,2))</f>
        <v/>
      </c>
      <c r="L243" s="4">
        <f>MIN(Order!$I$4,ROUND(N242*(1+Order!$H$4/12),2))</f>
        <v/>
      </c>
      <c r="M243" s="4">
        <f>MAX(0,MIN(ROUND(N242*(1+Order!$H$4/12),2)-L243,E243-(G243+J243)))</f>
        <v/>
      </c>
      <c r="N243" s="4">
        <f>MAX(0,ROUND(ROUND(N242*(1+Order!$H$4/12),2)-L243-M243,2))</f>
        <v/>
      </c>
      <c r="O243" s="4">
        <f>MIN(Order!$I$5,ROUND(Q242*(1+Order!$H$5/12),2))</f>
        <v/>
      </c>
      <c r="P243" s="4">
        <f>MAX(0,MIN(ROUND(Q242*(1+Order!$H$5/12),2)-O243,E243-(G243+J243+M243)))</f>
        <v/>
      </c>
      <c r="Q243" s="4">
        <f>MAX(0,ROUND(ROUND(Q242*(1+Order!$H$5/12),2)-O243-P243,2))</f>
        <v/>
      </c>
      <c r="R243" s="4">
        <f>MIN(Order!$I$6,ROUND(T242*(1+Order!$H$6/12),2))</f>
        <v/>
      </c>
      <c r="S243" s="4">
        <f>MAX(0,MIN(ROUND(T242*(1+Order!$H$6/12),2)-R243,E243-(G243+J243+M243+P243)))</f>
        <v/>
      </c>
      <c r="T243" s="4">
        <f>MAX(0,ROUND(ROUND(T242*(1+Order!$H$6/12),2)-R243-S243,2))</f>
        <v/>
      </c>
      <c r="U243" s="4">
        <f>MIN(Order!$I$7,ROUND(W242*(1+Order!$H$7/12),2))</f>
        <v/>
      </c>
      <c r="V243" s="4">
        <f>MAX(0,MIN(ROUND(W242*(1+Order!$H$7/12),2)-U243,E243-(G243+J243+M243+P243+S243)))</f>
        <v/>
      </c>
      <c r="W243" s="4">
        <f>MAX(0,ROUND(ROUND(W242*(1+Order!$H$7/12),2)-U243-V243,2))</f>
        <v/>
      </c>
      <c r="X243" s="4">
        <f>MIN(Order!$I$8,ROUND(Z242*(1+Order!$H$8/12),2))</f>
        <v/>
      </c>
      <c r="Y243" s="4">
        <f>MAX(0,MIN(ROUND(Z242*(1+Order!$H$8/12),2)-X243,E243-(G243+J243+M243+P243+S243+V243)))</f>
        <v/>
      </c>
      <c r="Z243" s="4">
        <f>MAX(0,ROUND(ROUND(Z242*(1+Order!$H$8/12),2)-X243-Y243,2))</f>
        <v/>
      </c>
      <c r="AA243" s="4">
        <f>MIN(Order!$I$9,ROUND(AC242*(1+Order!$H$9/12),2))</f>
        <v/>
      </c>
      <c r="AB243" s="4">
        <f>MAX(0,MIN(ROUND(AC242*(1+Order!$H$9/12),2)-AA243,E243-(G243+J243+M243+P243+S243+V243+Y243)))</f>
        <v/>
      </c>
      <c r="AC243" s="4">
        <f>MAX(0,ROUND(ROUND(AC242*(1+Order!$H$9/12),2)-AA243-AB243,2))</f>
        <v/>
      </c>
      <c r="AD243" s="4">
        <f>MIN(Order!$I$10,ROUND(AF242*(1+Order!$H$10/12),2))</f>
        <v/>
      </c>
      <c r="AE243" s="4">
        <f>MAX(0,MIN(ROUND(AF242*(1+Order!$H$10/12),2)-AD243,E243-(G243+J243+M243+P243+S243+V243+Y243+AB243)))</f>
        <v/>
      </c>
      <c r="AF243" s="4">
        <f>MAX(0,ROUND(ROUND(AF242*(1+Order!$H$10/12),2)-AD243-AE243,2))</f>
        <v/>
      </c>
      <c r="AG243" s="4">
        <f>MIN(Order!$I$11,ROUND(AI242*(1+Order!$H$11/12),2))</f>
        <v/>
      </c>
      <c r="AH243" s="4">
        <f>MAX(0,MIN(ROUND(AI242*(1+Order!$H$11/12),2)-AG243,E243-(G243+J243+M243+P243+S243+V243+Y243+AB243+AE243)))</f>
        <v/>
      </c>
      <c r="AI243" s="4">
        <f>MAX(0,ROUND(ROUND(AI242*(1+Order!$H$11/12),2)-AG243-AH243,2))</f>
        <v/>
      </c>
    </row>
    <row r="244">
      <c r="A244" t="n">
        <v>241</v>
      </c>
      <c r="B244" s="16">
        <f>EDATE('Start here'!$B$7,A244-1)</f>
        <v/>
      </c>
      <c r="C244" s="4">
        <f>H244+K244+N244+Q244+T244+W244+Z244+AC244+AF244+AI244</f>
        <v/>
      </c>
      <c r="D244" s="4">
        <f>ROUND(H243*Order!$H$2/12,2)+ROUND(K243*Order!$H$3/12,2)+ROUND(N243*Order!$H$4/12,2)+ROUND(Q243*Order!$H$5/12,2)+ROUND(T243*Order!$H$6/12,2)+ROUND(W243*Order!$H$7/12,2)+ROUND(Z243*Order!$H$8/12,2)+ROUND(AC243*Order!$H$9/12,2)+ROUND(AF243*Order!$H$10/12,2)+ROUND(AI243*Order!$H$11/12,2)</f>
        <v/>
      </c>
      <c r="E244" s="4">
        <f>MAX(0,'Start here'!$B$6-(F244+I244+L244+O244+R244+U244+X244+AA244+AD244+AG244))</f>
        <v/>
      </c>
      <c r="F244" s="4">
        <f>MIN(Order!$I$2,ROUND(H243*(1+Order!$H$2/12),2))</f>
        <v/>
      </c>
      <c r="G244" s="4">
        <f>MAX(0,MIN(ROUND(H243*(1+Order!$H$2/12),2)-F244,E244-(0)))</f>
        <v/>
      </c>
      <c r="H244" s="4">
        <f>MAX(0,ROUND(ROUND(H243*(1+Order!$H$2/12),2)-F244-G244,2))</f>
        <v/>
      </c>
      <c r="I244" s="4">
        <f>MIN(Order!$I$3,ROUND(K243*(1+Order!$H$3/12),2))</f>
        <v/>
      </c>
      <c r="J244" s="4">
        <f>MAX(0,MIN(ROUND(K243*(1+Order!$H$3/12),2)-I244,E244-(G244)))</f>
        <v/>
      </c>
      <c r="K244" s="4">
        <f>MAX(0,ROUND(ROUND(K243*(1+Order!$H$3/12),2)-I244-J244,2))</f>
        <v/>
      </c>
      <c r="L244" s="4">
        <f>MIN(Order!$I$4,ROUND(N243*(1+Order!$H$4/12),2))</f>
        <v/>
      </c>
      <c r="M244" s="4">
        <f>MAX(0,MIN(ROUND(N243*(1+Order!$H$4/12),2)-L244,E244-(G244+J244)))</f>
        <v/>
      </c>
      <c r="N244" s="4">
        <f>MAX(0,ROUND(ROUND(N243*(1+Order!$H$4/12),2)-L244-M244,2))</f>
        <v/>
      </c>
      <c r="O244" s="4">
        <f>MIN(Order!$I$5,ROUND(Q243*(1+Order!$H$5/12),2))</f>
        <v/>
      </c>
      <c r="P244" s="4">
        <f>MAX(0,MIN(ROUND(Q243*(1+Order!$H$5/12),2)-O244,E244-(G244+J244+M244)))</f>
        <v/>
      </c>
      <c r="Q244" s="4">
        <f>MAX(0,ROUND(ROUND(Q243*(1+Order!$H$5/12),2)-O244-P244,2))</f>
        <v/>
      </c>
      <c r="R244" s="4">
        <f>MIN(Order!$I$6,ROUND(T243*(1+Order!$H$6/12),2))</f>
        <v/>
      </c>
      <c r="S244" s="4">
        <f>MAX(0,MIN(ROUND(T243*(1+Order!$H$6/12),2)-R244,E244-(G244+J244+M244+P244)))</f>
        <v/>
      </c>
      <c r="T244" s="4">
        <f>MAX(0,ROUND(ROUND(T243*(1+Order!$H$6/12),2)-R244-S244,2))</f>
        <v/>
      </c>
      <c r="U244" s="4">
        <f>MIN(Order!$I$7,ROUND(W243*(1+Order!$H$7/12),2))</f>
        <v/>
      </c>
      <c r="V244" s="4">
        <f>MAX(0,MIN(ROUND(W243*(1+Order!$H$7/12),2)-U244,E244-(G244+J244+M244+P244+S244)))</f>
        <v/>
      </c>
      <c r="W244" s="4">
        <f>MAX(0,ROUND(ROUND(W243*(1+Order!$H$7/12),2)-U244-V244,2))</f>
        <v/>
      </c>
      <c r="X244" s="4">
        <f>MIN(Order!$I$8,ROUND(Z243*(1+Order!$H$8/12),2))</f>
        <v/>
      </c>
      <c r="Y244" s="4">
        <f>MAX(0,MIN(ROUND(Z243*(1+Order!$H$8/12),2)-X244,E244-(G244+J244+M244+P244+S244+V244)))</f>
        <v/>
      </c>
      <c r="Z244" s="4">
        <f>MAX(0,ROUND(ROUND(Z243*(1+Order!$H$8/12),2)-X244-Y244,2))</f>
        <v/>
      </c>
      <c r="AA244" s="4">
        <f>MIN(Order!$I$9,ROUND(AC243*(1+Order!$H$9/12),2))</f>
        <v/>
      </c>
      <c r="AB244" s="4">
        <f>MAX(0,MIN(ROUND(AC243*(1+Order!$H$9/12),2)-AA244,E244-(G244+J244+M244+P244+S244+V244+Y244)))</f>
        <v/>
      </c>
      <c r="AC244" s="4">
        <f>MAX(0,ROUND(ROUND(AC243*(1+Order!$H$9/12),2)-AA244-AB244,2))</f>
        <v/>
      </c>
      <c r="AD244" s="4">
        <f>MIN(Order!$I$10,ROUND(AF243*(1+Order!$H$10/12),2))</f>
        <v/>
      </c>
      <c r="AE244" s="4">
        <f>MAX(0,MIN(ROUND(AF243*(1+Order!$H$10/12),2)-AD244,E244-(G244+J244+M244+P244+S244+V244+Y244+AB244)))</f>
        <v/>
      </c>
      <c r="AF244" s="4">
        <f>MAX(0,ROUND(ROUND(AF243*(1+Order!$H$10/12),2)-AD244-AE244,2))</f>
        <v/>
      </c>
      <c r="AG244" s="4">
        <f>MIN(Order!$I$11,ROUND(AI243*(1+Order!$H$11/12),2))</f>
        <v/>
      </c>
      <c r="AH244" s="4">
        <f>MAX(0,MIN(ROUND(AI243*(1+Order!$H$11/12),2)-AG244,E244-(G244+J244+M244+P244+S244+V244+Y244+AB244+AE244)))</f>
        <v/>
      </c>
      <c r="AI244" s="4">
        <f>MAX(0,ROUND(ROUND(AI243*(1+Order!$H$11/12),2)-AG244-AH244,2))</f>
        <v/>
      </c>
    </row>
    <row r="245">
      <c r="A245" t="n">
        <v>242</v>
      </c>
      <c r="B245" s="16">
        <f>EDATE('Start here'!$B$7,A245-1)</f>
        <v/>
      </c>
      <c r="C245" s="4">
        <f>H245+K245+N245+Q245+T245+W245+Z245+AC245+AF245+AI245</f>
        <v/>
      </c>
      <c r="D245" s="4">
        <f>ROUND(H244*Order!$H$2/12,2)+ROUND(K244*Order!$H$3/12,2)+ROUND(N244*Order!$H$4/12,2)+ROUND(Q244*Order!$H$5/12,2)+ROUND(T244*Order!$H$6/12,2)+ROUND(W244*Order!$H$7/12,2)+ROUND(Z244*Order!$H$8/12,2)+ROUND(AC244*Order!$H$9/12,2)+ROUND(AF244*Order!$H$10/12,2)+ROUND(AI244*Order!$H$11/12,2)</f>
        <v/>
      </c>
      <c r="E245" s="4">
        <f>MAX(0,'Start here'!$B$6-(F245+I245+L245+O245+R245+U245+X245+AA245+AD245+AG245))</f>
        <v/>
      </c>
      <c r="F245" s="4">
        <f>MIN(Order!$I$2,ROUND(H244*(1+Order!$H$2/12),2))</f>
        <v/>
      </c>
      <c r="G245" s="4">
        <f>MAX(0,MIN(ROUND(H244*(1+Order!$H$2/12),2)-F245,E245-(0)))</f>
        <v/>
      </c>
      <c r="H245" s="4">
        <f>MAX(0,ROUND(ROUND(H244*(1+Order!$H$2/12),2)-F245-G245,2))</f>
        <v/>
      </c>
      <c r="I245" s="4">
        <f>MIN(Order!$I$3,ROUND(K244*(1+Order!$H$3/12),2))</f>
        <v/>
      </c>
      <c r="J245" s="4">
        <f>MAX(0,MIN(ROUND(K244*(1+Order!$H$3/12),2)-I245,E245-(G245)))</f>
        <v/>
      </c>
      <c r="K245" s="4">
        <f>MAX(0,ROUND(ROUND(K244*(1+Order!$H$3/12),2)-I245-J245,2))</f>
        <v/>
      </c>
      <c r="L245" s="4">
        <f>MIN(Order!$I$4,ROUND(N244*(1+Order!$H$4/12),2))</f>
        <v/>
      </c>
      <c r="M245" s="4">
        <f>MAX(0,MIN(ROUND(N244*(1+Order!$H$4/12),2)-L245,E245-(G245+J245)))</f>
        <v/>
      </c>
      <c r="N245" s="4">
        <f>MAX(0,ROUND(ROUND(N244*(1+Order!$H$4/12),2)-L245-M245,2))</f>
        <v/>
      </c>
      <c r="O245" s="4">
        <f>MIN(Order!$I$5,ROUND(Q244*(1+Order!$H$5/12),2))</f>
        <v/>
      </c>
      <c r="P245" s="4">
        <f>MAX(0,MIN(ROUND(Q244*(1+Order!$H$5/12),2)-O245,E245-(G245+J245+M245)))</f>
        <v/>
      </c>
      <c r="Q245" s="4">
        <f>MAX(0,ROUND(ROUND(Q244*(1+Order!$H$5/12),2)-O245-P245,2))</f>
        <v/>
      </c>
      <c r="R245" s="4">
        <f>MIN(Order!$I$6,ROUND(T244*(1+Order!$H$6/12),2))</f>
        <v/>
      </c>
      <c r="S245" s="4">
        <f>MAX(0,MIN(ROUND(T244*(1+Order!$H$6/12),2)-R245,E245-(G245+J245+M245+P245)))</f>
        <v/>
      </c>
      <c r="T245" s="4">
        <f>MAX(0,ROUND(ROUND(T244*(1+Order!$H$6/12),2)-R245-S245,2))</f>
        <v/>
      </c>
      <c r="U245" s="4">
        <f>MIN(Order!$I$7,ROUND(W244*(1+Order!$H$7/12),2))</f>
        <v/>
      </c>
      <c r="V245" s="4">
        <f>MAX(0,MIN(ROUND(W244*(1+Order!$H$7/12),2)-U245,E245-(G245+J245+M245+P245+S245)))</f>
        <v/>
      </c>
      <c r="W245" s="4">
        <f>MAX(0,ROUND(ROUND(W244*(1+Order!$H$7/12),2)-U245-V245,2))</f>
        <v/>
      </c>
      <c r="X245" s="4">
        <f>MIN(Order!$I$8,ROUND(Z244*(1+Order!$H$8/12),2))</f>
        <v/>
      </c>
      <c r="Y245" s="4">
        <f>MAX(0,MIN(ROUND(Z244*(1+Order!$H$8/12),2)-X245,E245-(G245+J245+M245+P245+S245+V245)))</f>
        <v/>
      </c>
      <c r="Z245" s="4">
        <f>MAX(0,ROUND(ROUND(Z244*(1+Order!$H$8/12),2)-X245-Y245,2))</f>
        <v/>
      </c>
      <c r="AA245" s="4">
        <f>MIN(Order!$I$9,ROUND(AC244*(1+Order!$H$9/12),2))</f>
        <v/>
      </c>
      <c r="AB245" s="4">
        <f>MAX(0,MIN(ROUND(AC244*(1+Order!$H$9/12),2)-AA245,E245-(G245+J245+M245+P245+S245+V245+Y245)))</f>
        <v/>
      </c>
      <c r="AC245" s="4">
        <f>MAX(0,ROUND(ROUND(AC244*(1+Order!$H$9/12),2)-AA245-AB245,2))</f>
        <v/>
      </c>
      <c r="AD245" s="4">
        <f>MIN(Order!$I$10,ROUND(AF244*(1+Order!$H$10/12),2))</f>
        <v/>
      </c>
      <c r="AE245" s="4">
        <f>MAX(0,MIN(ROUND(AF244*(1+Order!$H$10/12),2)-AD245,E245-(G245+J245+M245+P245+S245+V245+Y245+AB245)))</f>
        <v/>
      </c>
      <c r="AF245" s="4">
        <f>MAX(0,ROUND(ROUND(AF244*(1+Order!$H$10/12),2)-AD245-AE245,2))</f>
        <v/>
      </c>
      <c r="AG245" s="4">
        <f>MIN(Order!$I$11,ROUND(AI244*(1+Order!$H$11/12),2))</f>
        <v/>
      </c>
      <c r="AH245" s="4">
        <f>MAX(0,MIN(ROUND(AI244*(1+Order!$H$11/12),2)-AG245,E245-(G245+J245+M245+P245+S245+V245+Y245+AB245+AE245)))</f>
        <v/>
      </c>
      <c r="AI245" s="4">
        <f>MAX(0,ROUND(ROUND(AI244*(1+Order!$H$11/12),2)-AG245-AH245,2))</f>
        <v/>
      </c>
    </row>
    <row r="246">
      <c r="A246" t="n">
        <v>243</v>
      </c>
      <c r="B246" s="16">
        <f>EDATE('Start here'!$B$7,A246-1)</f>
        <v/>
      </c>
      <c r="C246" s="4">
        <f>H246+K246+N246+Q246+T246+W246+Z246+AC246+AF246+AI246</f>
        <v/>
      </c>
      <c r="D246" s="4">
        <f>ROUND(H245*Order!$H$2/12,2)+ROUND(K245*Order!$H$3/12,2)+ROUND(N245*Order!$H$4/12,2)+ROUND(Q245*Order!$H$5/12,2)+ROUND(T245*Order!$H$6/12,2)+ROUND(W245*Order!$H$7/12,2)+ROUND(Z245*Order!$H$8/12,2)+ROUND(AC245*Order!$H$9/12,2)+ROUND(AF245*Order!$H$10/12,2)+ROUND(AI245*Order!$H$11/12,2)</f>
        <v/>
      </c>
      <c r="E246" s="4">
        <f>MAX(0,'Start here'!$B$6-(F246+I246+L246+O246+R246+U246+X246+AA246+AD246+AG246))</f>
        <v/>
      </c>
      <c r="F246" s="4">
        <f>MIN(Order!$I$2,ROUND(H245*(1+Order!$H$2/12),2))</f>
        <v/>
      </c>
      <c r="G246" s="4">
        <f>MAX(0,MIN(ROUND(H245*(1+Order!$H$2/12),2)-F246,E246-(0)))</f>
        <v/>
      </c>
      <c r="H246" s="4">
        <f>MAX(0,ROUND(ROUND(H245*(1+Order!$H$2/12),2)-F246-G246,2))</f>
        <v/>
      </c>
      <c r="I246" s="4">
        <f>MIN(Order!$I$3,ROUND(K245*(1+Order!$H$3/12),2))</f>
        <v/>
      </c>
      <c r="J246" s="4">
        <f>MAX(0,MIN(ROUND(K245*(1+Order!$H$3/12),2)-I246,E246-(G246)))</f>
        <v/>
      </c>
      <c r="K246" s="4">
        <f>MAX(0,ROUND(ROUND(K245*(1+Order!$H$3/12),2)-I246-J246,2))</f>
        <v/>
      </c>
      <c r="L246" s="4">
        <f>MIN(Order!$I$4,ROUND(N245*(1+Order!$H$4/12),2))</f>
        <v/>
      </c>
      <c r="M246" s="4">
        <f>MAX(0,MIN(ROUND(N245*(1+Order!$H$4/12),2)-L246,E246-(G246+J246)))</f>
        <v/>
      </c>
      <c r="N246" s="4">
        <f>MAX(0,ROUND(ROUND(N245*(1+Order!$H$4/12),2)-L246-M246,2))</f>
        <v/>
      </c>
      <c r="O246" s="4">
        <f>MIN(Order!$I$5,ROUND(Q245*(1+Order!$H$5/12),2))</f>
        <v/>
      </c>
      <c r="P246" s="4">
        <f>MAX(0,MIN(ROUND(Q245*(1+Order!$H$5/12),2)-O246,E246-(G246+J246+M246)))</f>
        <v/>
      </c>
      <c r="Q246" s="4">
        <f>MAX(0,ROUND(ROUND(Q245*(1+Order!$H$5/12),2)-O246-P246,2))</f>
        <v/>
      </c>
      <c r="R246" s="4">
        <f>MIN(Order!$I$6,ROUND(T245*(1+Order!$H$6/12),2))</f>
        <v/>
      </c>
      <c r="S246" s="4">
        <f>MAX(0,MIN(ROUND(T245*(1+Order!$H$6/12),2)-R246,E246-(G246+J246+M246+P246)))</f>
        <v/>
      </c>
      <c r="T246" s="4">
        <f>MAX(0,ROUND(ROUND(T245*(1+Order!$H$6/12),2)-R246-S246,2))</f>
        <v/>
      </c>
      <c r="U246" s="4">
        <f>MIN(Order!$I$7,ROUND(W245*(1+Order!$H$7/12),2))</f>
        <v/>
      </c>
      <c r="V246" s="4">
        <f>MAX(0,MIN(ROUND(W245*(1+Order!$H$7/12),2)-U246,E246-(G246+J246+M246+P246+S246)))</f>
        <v/>
      </c>
      <c r="W246" s="4">
        <f>MAX(0,ROUND(ROUND(W245*(1+Order!$H$7/12),2)-U246-V246,2))</f>
        <v/>
      </c>
      <c r="X246" s="4">
        <f>MIN(Order!$I$8,ROUND(Z245*(1+Order!$H$8/12),2))</f>
        <v/>
      </c>
      <c r="Y246" s="4">
        <f>MAX(0,MIN(ROUND(Z245*(1+Order!$H$8/12),2)-X246,E246-(G246+J246+M246+P246+S246+V246)))</f>
        <v/>
      </c>
      <c r="Z246" s="4">
        <f>MAX(0,ROUND(ROUND(Z245*(1+Order!$H$8/12),2)-X246-Y246,2))</f>
        <v/>
      </c>
      <c r="AA246" s="4">
        <f>MIN(Order!$I$9,ROUND(AC245*(1+Order!$H$9/12),2))</f>
        <v/>
      </c>
      <c r="AB246" s="4">
        <f>MAX(0,MIN(ROUND(AC245*(1+Order!$H$9/12),2)-AA246,E246-(G246+J246+M246+P246+S246+V246+Y246)))</f>
        <v/>
      </c>
      <c r="AC246" s="4">
        <f>MAX(0,ROUND(ROUND(AC245*(1+Order!$H$9/12),2)-AA246-AB246,2))</f>
        <v/>
      </c>
      <c r="AD246" s="4">
        <f>MIN(Order!$I$10,ROUND(AF245*(1+Order!$H$10/12),2))</f>
        <v/>
      </c>
      <c r="AE246" s="4">
        <f>MAX(0,MIN(ROUND(AF245*(1+Order!$H$10/12),2)-AD246,E246-(G246+J246+M246+P246+S246+V246+Y246+AB246)))</f>
        <v/>
      </c>
      <c r="AF246" s="4">
        <f>MAX(0,ROUND(ROUND(AF245*(1+Order!$H$10/12),2)-AD246-AE246,2))</f>
        <v/>
      </c>
      <c r="AG246" s="4">
        <f>MIN(Order!$I$11,ROUND(AI245*(1+Order!$H$11/12),2))</f>
        <v/>
      </c>
      <c r="AH246" s="4">
        <f>MAX(0,MIN(ROUND(AI245*(1+Order!$H$11/12),2)-AG246,E246-(G246+J246+M246+P246+S246+V246+Y246+AB246+AE246)))</f>
        <v/>
      </c>
      <c r="AI246" s="4">
        <f>MAX(0,ROUND(ROUND(AI245*(1+Order!$H$11/12),2)-AG246-AH246,2))</f>
        <v/>
      </c>
    </row>
    <row r="247">
      <c r="A247" t="n">
        <v>244</v>
      </c>
      <c r="B247" s="16">
        <f>EDATE('Start here'!$B$7,A247-1)</f>
        <v/>
      </c>
      <c r="C247" s="4">
        <f>H247+K247+N247+Q247+T247+W247+Z247+AC247+AF247+AI247</f>
        <v/>
      </c>
      <c r="D247" s="4">
        <f>ROUND(H246*Order!$H$2/12,2)+ROUND(K246*Order!$H$3/12,2)+ROUND(N246*Order!$H$4/12,2)+ROUND(Q246*Order!$H$5/12,2)+ROUND(T246*Order!$H$6/12,2)+ROUND(W246*Order!$H$7/12,2)+ROUND(Z246*Order!$H$8/12,2)+ROUND(AC246*Order!$H$9/12,2)+ROUND(AF246*Order!$H$10/12,2)+ROUND(AI246*Order!$H$11/12,2)</f>
        <v/>
      </c>
      <c r="E247" s="4">
        <f>MAX(0,'Start here'!$B$6-(F247+I247+L247+O247+R247+U247+X247+AA247+AD247+AG247))</f>
        <v/>
      </c>
      <c r="F247" s="4">
        <f>MIN(Order!$I$2,ROUND(H246*(1+Order!$H$2/12),2))</f>
        <v/>
      </c>
      <c r="G247" s="4">
        <f>MAX(0,MIN(ROUND(H246*(1+Order!$H$2/12),2)-F247,E247-(0)))</f>
        <v/>
      </c>
      <c r="H247" s="4">
        <f>MAX(0,ROUND(ROUND(H246*(1+Order!$H$2/12),2)-F247-G247,2))</f>
        <v/>
      </c>
      <c r="I247" s="4">
        <f>MIN(Order!$I$3,ROUND(K246*(1+Order!$H$3/12),2))</f>
        <v/>
      </c>
      <c r="J247" s="4">
        <f>MAX(0,MIN(ROUND(K246*(1+Order!$H$3/12),2)-I247,E247-(G247)))</f>
        <v/>
      </c>
      <c r="K247" s="4">
        <f>MAX(0,ROUND(ROUND(K246*(1+Order!$H$3/12),2)-I247-J247,2))</f>
        <v/>
      </c>
      <c r="L247" s="4">
        <f>MIN(Order!$I$4,ROUND(N246*(1+Order!$H$4/12),2))</f>
        <v/>
      </c>
      <c r="M247" s="4">
        <f>MAX(0,MIN(ROUND(N246*(1+Order!$H$4/12),2)-L247,E247-(G247+J247)))</f>
        <v/>
      </c>
      <c r="N247" s="4">
        <f>MAX(0,ROUND(ROUND(N246*(1+Order!$H$4/12),2)-L247-M247,2))</f>
        <v/>
      </c>
      <c r="O247" s="4">
        <f>MIN(Order!$I$5,ROUND(Q246*(1+Order!$H$5/12),2))</f>
        <v/>
      </c>
      <c r="P247" s="4">
        <f>MAX(0,MIN(ROUND(Q246*(1+Order!$H$5/12),2)-O247,E247-(G247+J247+M247)))</f>
        <v/>
      </c>
      <c r="Q247" s="4">
        <f>MAX(0,ROUND(ROUND(Q246*(1+Order!$H$5/12),2)-O247-P247,2))</f>
        <v/>
      </c>
      <c r="R247" s="4">
        <f>MIN(Order!$I$6,ROUND(T246*(1+Order!$H$6/12),2))</f>
        <v/>
      </c>
      <c r="S247" s="4">
        <f>MAX(0,MIN(ROUND(T246*(1+Order!$H$6/12),2)-R247,E247-(G247+J247+M247+P247)))</f>
        <v/>
      </c>
      <c r="T247" s="4">
        <f>MAX(0,ROUND(ROUND(T246*(1+Order!$H$6/12),2)-R247-S247,2))</f>
        <v/>
      </c>
      <c r="U247" s="4">
        <f>MIN(Order!$I$7,ROUND(W246*(1+Order!$H$7/12),2))</f>
        <v/>
      </c>
      <c r="V247" s="4">
        <f>MAX(0,MIN(ROUND(W246*(1+Order!$H$7/12),2)-U247,E247-(G247+J247+M247+P247+S247)))</f>
        <v/>
      </c>
      <c r="W247" s="4">
        <f>MAX(0,ROUND(ROUND(W246*(1+Order!$H$7/12),2)-U247-V247,2))</f>
        <v/>
      </c>
      <c r="X247" s="4">
        <f>MIN(Order!$I$8,ROUND(Z246*(1+Order!$H$8/12),2))</f>
        <v/>
      </c>
      <c r="Y247" s="4">
        <f>MAX(0,MIN(ROUND(Z246*(1+Order!$H$8/12),2)-X247,E247-(G247+J247+M247+P247+S247+V247)))</f>
        <v/>
      </c>
      <c r="Z247" s="4">
        <f>MAX(0,ROUND(ROUND(Z246*(1+Order!$H$8/12),2)-X247-Y247,2))</f>
        <v/>
      </c>
      <c r="AA247" s="4">
        <f>MIN(Order!$I$9,ROUND(AC246*(1+Order!$H$9/12),2))</f>
        <v/>
      </c>
      <c r="AB247" s="4">
        <f>MAX(0,MIN(ROUND(AC246*(1+Order!$H$9/12),2)-AA247,E247-(G247+J247+M247+P247+S247+V247+Y247)))</f>
        <v/>
      </c>
      <c r="AC247" s="4">
        <f>MAX(0,ROUND(ROUND(AC246*(1+Order!$H$9/12),2)-AA247-AB247,2))</f>
        <v/>
      </c>
      <c r="AD247" s="4">
        <f>MIN(Order!$I$10,ROUND(AF246*(1+Order!$H$10/12),2))</f>
        <v/>
      </c>
      <c r="AE247" s="4">
        <f>MAX(0,MIN(ROUND(AF246*(1+Order!$H$10/12),2)-AD247,E247-(G247+J247+M247+P247+S247+V247+Y247+AB247)))</f>
        <v/>
      </c>
      <c r="AF247" s="4">
        <f>MAX(0,ROUND(ROUND(AF246*(1+Order!$H$10/12),2)-AD247-AE247,2))</f>
        <v/>
      </c>
      <c r="AG247" s="4">
        <f>MIN(Order!$I$11,ROUND(AI246*(1+Order!$H$11/12),2))</f>
        <v/>
      </c>
      <c r="AH247" s="4">
        <f>MAX(0,MIN(ROUND(AI246*(1+Order!$H$11/12),2)-AG247,E247-(G247+J247+M247+P247+S247+V247+Y247+AB247+AE247)))</f>
        <v/>
      </c>
      <c r="AI247" s="4">
        <f>MAX(0,ROUND(ROUND(AI246*(1+Order!$H$11/12),2)-AG247-AH247,2))</f>
        <v/>
      </c>
    </row>
    <row r="248">
      <c r="A248" t="n">
        <v>245</v>
      </c>
      <c r="B248" s="16">
        <f>EDATE('Start here'!$B$7,A248-1)</f>
        <v/>
      </c>
      <c r="C248" s="4">
        <f>H248+K248+N248+Q248+T248+W248+Z248+AC248+AF248+AI248</f>
        <v/>
      </c>
      <c r="D248" s="4">
        <f>ROUND(H247*Order!$H$2/12,2)+ROUND(K247*Order!$H$3/12,2)+ROUND(N247*Order!$H$4/12,2)+ROUND(Q247*Order!$H$5/12,2)+ROUND(T247*Order!$H$6/12,2)+ROUND(W247*Order!$H$7/12,2)+ROUND(Z247*Order!$H$8/12,2)+ROUND(AC247*Order!$H$9/12,2)+ROUND(AF247*Order!$H$10/12,2)+ROUND(AI247*Order!$H$11/12,2)</f>
        <v/>
      </c>
      <c r="E248" s="4">
        <f>MAX(0,'Start here'!$B$6-(F248+I248+L248+O248+R248+U248+X248+AA248+AD248+AG248))</f>
        <v/>
      </c>
      <c r="F248" s="4">
        <f>MIN(Order!$I$2,ROUND(H247*(1+Order!$H$2/12),2))</f>
        <v/>
      </c>
      <c r="G248" s="4">
        <f>MAX(0,MIN(ROUND(H247*(1+Order!$H$2/12),2)-F248,E248-(0)))</f>
        <v/>
      </c>
      <c r="H248" s="4">
        <f>MAX(0,ROUND(ROUND(H247*(1+Order!$H$2/12),2)-F248-G248,2))</f>
        <v/>
      </c>
      <c r="I248" s="4">
        <f>MIN(Order!$I$3,ROUND(K247*(1+Order!$H$3/12),2))</f>
        <v/>
      </c>
      <c r="J248" s="4">
        <f>MAX(0,MIN(ROUND(K247*(1+Order!$H$3/12),2)-I248,E248-(G248)))</f>
        <v/>
      </c>
      <c r="K248" s="4">
        <f>MAX(0,ROUND(ROUND(K247*(1+Order!$H$3/12),2)-I248-J248,2))</f>
        <v/>
      </c>
      <c r="L248" s="4">
        <f>MIN(Order!$I$4,ROUND(N247*(1+Order!$H$4/12),2))</f>
        <v/>
      </c>
      <c r="M248" s="4">
        <f>MAX(0,MIN(ROUND(N247*(1+Order!$H$4/12),2)-L248,E248-(G248+J248)))</f>
        <v/>
      </c>
      <c r="N248" s="4">
        <f>MAX(0,ROUND(ROUND(N247*(1+Order!$H$4/12),2)-L248-M248,2))</f>
        <v/>
      </c>
      <c r="O248" s="4">
        <f>MIN(Order!$I$5,ROUND(Q247*(1+Order!$H$5/12),2))</f>
        <v/>
      </c>
      <c r="P248" s="4">
        <f>MAX(0,MIN(ROUND(Q247*(1+Order!$H$5/12),2)-O248,E248-(G248+J248+M248)))</f>
        <v/>
      </c>
      <c r="Q248" s="4">
        <f>MAX(0,ROUND(ROUND(Q247*(1+Order!$H$5/12),2)-O248-P248,2))</f>
        <v/>
      </c>
      <c r="R248" s="4">
        <f>MIN(Order!$I$6,ROUND(T247*(1+Order!$H$6/12),2))</f>
        <v/>
      </c>
      <c r="S248" s="4">
        <f>MAX(0,MIN(ROUND(T247*(1+Order!$H$6/12),2)-R248,E248-(G248+J248+M248+P248)))</f>
        <v/>
      </c>
      <c r="T248" s="4">
        <f>MAX(0,ROUND(ROUND(T247*(1+Order!$H$6/12),2)-R248-S248,2))</f>
        <v/>
      </c>
      <c r="U248" s="4">
        <f>MIN(Order!$I$7,ROUND(W247*(1+Order!$H$7/12),2))</f>
        <v/>
      </c>
      <c r="V248" s="4">
        <f>MAX(0,MIN(ROUND(W247*(1+Order!$H$7/12),2)-U248,E248-(G248+J248+M248+P248+S248)))</f>
        <v/>
      </c>
      <c r="W248" s="4">
        <f>MAX(0,ROUND(ROUND(W247*(1+Order!$H$7/12),2)-U248-V248,2))</f>
        <v/>
      </c>
      <c r="X248" s="4">
        <f>MIN(Order!$I$8,ROUND(Z247*(1+Order!$H$8/12),2))</f>
        <v/>
      </c>
      <c r="Y248" s="4">
        <f>MAX(0,MIN(ROUND(Z247*(1+Order!$H$8/12),2)-X248,E248-(G248+J248+M248+P248+S248+V248)))</f>
        <v/>
      </c>
      <c r="Z248" s="4">
        <f>MAX(0,ROUND(ROUND(Z247*(1+Order!$H$8/12),2)-X248-Y248,2))</f>
        <v/>
      </c>
      <c r="AA248" s="4">
        <f>MIN(Order!$I$9,ROUND(AC247*(1+Order!$H$9/12),2))</f>
        <v/>
      </c>
      <c r="AB248" s="4">
        <f>MAX(0,MIN(ROUND(AC247*(1+Order!$H$9/12),2)-AA248,E248-(G248+J248+M248+P248+S248+V248+Y248)))</f>
        <v/>
      </c>
      <c r="AC248" s="4">
        <f>MAX(0,ROUND(ROUND(AC247*(1+Order!$H$9/12),2)-AA248-AB248,2))</f>
        <v/>
      </c>
      <c r="AD248" s="4">
        <f>MIN(Order!$I$10,ROUND(AF247*(1+Order!$H$10/12),2))</f>
        <v/>
      </c>
      <c r="AE248" s="4">
        <f>MAX(0,MIN(ROUND(AF247*(1+Order!$H$10/12),2)-AD248,E248-(G248+J248+M248+P248+S248+V248+Y248+AB248)))</f>
        <v/>
      </c>
      <c r="AF248" s="4">
        <f>MAX(0,ROUND(ROUND(AF247*(1+Order!$H$10/12),2)-AD248-AE248,2))</f>
        <v/>
      </c>
      <c r="AG248" s="4">
        <f>MIN(Order!$I$11,ROUND(AI247*(1+Order!$H$11/12),2))</f>
        <v/>
      </c>
      <c r="AH248" s="4">
        <f>MAX(0,MIN(ROUND(AI247*(1+Order!$H$11/12),2)-AG248,E248-(G248+J248+M248+P248+S248+V248+Y248+AB248+AE248)))</f>
        <v/>
      </c>
      <c r="AI248" s="4">
        <f>MAX(0,ROUND(ROUND(AI247*(1+Order!$H$11/12),2)-AG248-AH248,2))</f>
        <v/>
      </c>
    </row>
    <row r="249">
      <c r="A249" t="n">
        <v>246</v>
      </c>
      <c r="B249" s="16">
        <f>EDATE('Start here'!$B$7,A249-1)</f>
        <v/>
      </c>
      <c r="C249" s="4">
        <f>H249+K249+N249+Q249+T249+W249+Z249+AC249+AF249+AI249</f>
        <v/>
      </c>
      <c r="D249" s="4">
        <f>ROUND(H248*Order!$H$2/12,2)+ROUND(K248*Order!$H$3/12,2)+ROUND(N248*Order!$H$4/12,2)+ROUND(Q248*Order!$H$5/12,2)+ROUND(T248*Order!$H$6/12,2)+ROUND(W248*Order!$H$7/12,2)+ROUND(Z248*Order!$H$8/12,2)+ROUND(AC248*Order!$H$9/12,2)+ROUND(AF248*Order!$H$10/12,2)+ROUND(AI248*Order!$H$11/12,2)</f>
        <v/>
      </c>
      <c r="E249" s="4">
        <f>MAX(0,'Start here'!$B$6-(F249+I249+L249+O249+R249+U249+X249+AA249+AD249+AG249))</f>
        <v/>
      </c>
      <c r="F249" s="4">
        <f>MIN(Order!$I$2,ROUND(H248*(1+Order!$H$2/12),2))</f>
        <v/>
      </c>
      <c r="G249" s="4">
        <f>MAX(0,MIN(ROUND(H248*(1+Order!$H$2/12),2)-F249,E249-(0)))</f>
        <v/>
      </c>
      <c r="H249" s="4">
        <f>MAX(0,ROUND(ROUND(H248*(1+Order!$H$2/12),2)-F249-G249,2))</f>
        <v/>
      </c>
      <c r="I249" s="4">
        <f>MIN(Order!$I$3,ROUND(K248*(1+Order!$H$3/12),2))</f>
        <v/>
      </c>
      <c r="J249" s="4">
        <f>MAX(0,MIN(ROUND(K248*(1+Order!$H$3/12),2)-I249,E249-(G249)))</f>
        <v/>
      </c>
      <c r="K249" s="4">
        <f>MAX(0,ROUND(ROUND(K248*(1+Order!$H$3/12),2)-I249-J249,2))</f>
        <v/>
      </c>
      <c r="L249" s="4">
        <f>MIN(Order!$I$4,ROUND(N248*(1+Order!$H$4/12),2))</f>
        <v/>
      </c>
      <c r="M249" s="4">
        <f>MAX(0,MIN(ROUND(N248*(1+Order!$H$4/12),2)-L249,E249-(G249+J249)))</f>
        <v/>
      </c>
      <c r="N249" s="4">
        <f>MAX(0,ROUND(ROUND(N248*(1+Order!$H$4/12),2)-L249-M249,2))</f>
        <v/>
      </c>
      <c r="O249" s="4">
        <f>MIN(Order!$I$5,ROUND(Q248*(1+Order!$H$5/12),2))</f>
        <v/>
      </c>
      <c r="P249" s="4">
        <f>MAX(0,MIN(ROUND(Q248*(1+Order!$H$5/12),2)-O249,E249-(G249+J249+M249)))</f>
        <v/>
      </c>
      <c r="Q249" s="4">
        <f>MAX(0,ROUND(ROUND(Q248*(1+Order!$H$5/12),2)-O249-P249,2))</f>
        <v/>
      </c>
      <c r="R249" s="4">
        <f>MIN(Order!$I$6,ROUND(T248*(1+Order!$H$6/12),2))</f>
        <v/>
      </c>
      <c r="S249" s="4">
        <f>MAX(0,MIN(ROUND(T248*(1+Order!$H$6/12),2)-R249,E249-(G249+J249+M249+P249)))</f>
        <v/>
      </c>
      <c r="T249" s="4">
        <f>MAX(0,ROUND(ROUND(T248*(1+Order!$H$6/12),2)-R249-S249,2))</f>
        <v/>
      </c>
      <c r="U249" s="4">
        <f>MIN(Order!$I$7,ROUND(W248*(1+Order!$H$7/12),2))</f>
        <v/>
      </c>
      <c r="V249" s="4">
        <f>MAX(0,MIN(ROUND(W248*(1+Order!$H$7/12),2)-U249,E249-(G249+J249+M249+P249+S249)))</f>
        <v/>
      </c>
      <c r="W249" s="4">
        <f>MAX(0,ROUND(ROUND(W248*(1+Order!$H$7/12),2)-U249-V249,2))</f>
        <v/>
      </c>
      <c r="X249" s="4">
        <f>MIN(Order!$I$8,ROUND(Z248*(1+Order!$H$8/12),2))</f>
        <v/>
      </c>
      <c r="Y249" s="4">
        <f>MAX(0,MIN(ROUND(Z248*(1+Order!$H$8/12),2)-X249,E249-(G249+J249+M249+P249+S249+V249)))</f>
        <v/>
      </c>
      <c r="Z249" s="4">
        <f>MAX(0,ROUND(ROUND(Z248*(1+Order!$H$8/12),2)-X249-Y249,2))</f>
        <v/>
      </c>
      <c r="AA249" s="4">
        <f>MIN(Order!$I$9,ROUND(AC248*(1+Order!$H$9/12),2))</f>
        <v/>
      </c>
      <c r="AB249" s="4">
        <f>MAX(0,MIN(ROUND(AC248*(1+Order!$H$9/12),2)-AA249,E249-(G249+J249+M249+P249+S249+V249+Y249)))</f>
        <v/>
      </c>
      <c r="AC249" s="4">
        <f>MAX(0,ROUND(ROUND(AC248*(1+Order!$H$9/12),2)-AA249-AB249,2))</f>
        <v/>
      </c>
      <c r="AD249" s="4">
        <f>MIN(Order!$I$10,ROUND(AF248*(1+Order!$H$10/12),2))</f>
        <v/>
      </c>
      <c r="AE249" s="4">
        <f>MAX(0,MIN(ROUND(AF248*(1+Order!$H$10/12),2)-AD249,E249-(G249+J249+M249+P249+S249+V249+Y249+AB249)))</f>
        <v/>
      </c>
      <c r="AF249" s="4">
        <f>MAX(0,ROUND(ROUND(AF248*(1+Order!$H$10/12),2)-AD249-AE249,2))</f>
        <v/>
      </c>
      <c r="AG249" s="4">
        <f>MIN(Order!$I$11,ROUND(AI248*(1+Order!$H$11/12),2))</f>
        <v/>
      </c>
      <c r="AH249" s="4">
        <f>MAX(0,MIN(ROUND(AI248*(1+Order!$H$11/12),2)-AG249,E249-(G249+J249+M249+P249+S249+V249+Y249+AB249+AE249)))</f>
        <v/>
      </c>
      <c r="AI249" s="4">
        <f>MAX(0,ROUND(ROUND(AI248*(1+Order!$H$11/12),2)-AG249-AH249,2))</f>
        <v/>
      </c>
    </row>
    <row r="250">
      <c r="A250" t="n">
        <v>247</v>
      </c>
      <c r="B250" s="16">
        <f>EDATE('Start here'!$B$7,A250-1)</f>
        <v/>
      </c>
      <c r="C250" s="4">
        <f>H250+K250+N250+Q250+T250+W250+Z250+AC250+AF250+AI250</f>
        <v/>
      </c>
      <c r="D250" s="4">
        <f>ROUND(H249*Order!$H$2/12,2)+ROUND(K249*Order!$H$3/12,2)+ROUND(N249*Order!$H$4/12,2)+ROUND(Q249*Order!$H$5/12,2)+ROUND(T249*Order!$H$6/12,2)+ROUND(W249*Order!$H$7/12,2)+ROUND(Z249*Order!$H$8/12,2)+ROUND(AC249*Order!$H$9/12,2)+ROUND(AF249*Order!$H$10/12,2)+ROUND(AI249*Order!$H$11/12,2)</f>
        <v/>
      </c>
      <c r="E250" s="4">
        <f>MAX(0,'Start here'!$B$6-(F250+I250+L250+O250+R250+U250+X250+AA250+AD250+AG250))</f>
        <v/>
      </c>
      <c r="F250" s="4">
        <f>MIN(Order!$I$2,ROUND(H249*(1+Order!$H$2/12),2))</f>
        <v/>
      </c>
      <c r="G250" s="4">
        <f>MAX(0,MIN(ROUND(H249*(1+Order!$H$2/12),2)-F250,E250-(0)))</f>
        <v/>
      </c>
      <c r="H250" s="4">
        <f>MAX(0,ROUND(ROUND(H249*(1+Order!$H$2/12),2)-F250-G250,2))</f>
        <v/>
      </c>
      <c r="I250" s="4">
        <f>MIN(Order!$I$3,ROUND(K249*(1+Order!$H$3/12),2))</f>
        <v/>
      </c>
      <c r="J250" s="4">
        <f>MAX(0,MIN(ROUND(K249*(1+Order!$H$3/12),2)-I250,E250-(G250)))</f>
        <v/>
      </c>
      <c r="K250" s="4">
        <f>MAX(0,ROUND(ROUND(K249*(1+Order!$H$3/12),2)-I250-J250,2))</f>
        <v/>
      </c>
      <c r="L250" s="4">
        <f>MIN(Order!$I$4,ROUND(N249*(1+Order!$H$4/12),2))</f>
        <v/>
      </c>
      <c r="M250" s="4">
        <f>MAX(0,MIN(ROUND(N249*(1+Order!$H$4/12),2)-L250,E250-(G250+J250)))</f>
        <v/>
      </c>
      <c r="N250" s="4">
        <f>MAX(0,ROUND(ROUND(N249*(1+Order!$H$4/12),2)-L250-M250,2))</f>
        <v/>
      </c>
      <c r="O250" s="4">
        <f>MIN(Order!$I$5,ROUND(Q249*(1+Order!$H$5/12),2))</f>
        <v/>
      </c>
      <c r="P250" s="4">
        <f>MAX(0,MIN(ROUND(Q249*(1+Order!$H$5/12),2)-O250,E250-(G250+J250+M250)))</f>
        <v/>
      </c>
      <c r="Q250" s="4">
        <f>MAX(0,ROUND(ROUND(Q249*(1+Order!$H$5/12),2)-O250-P250,2))</f>
        <v/>
      </c>
      <c r="R250" s="4">
        <f>MIN(Order!$I$6,ROUND(T249*(1+Order!$H$6/12),2))</f>
        <v/>
      </c>
      <c r="S250" s="4">
        <f>MAX(0,MIN(ROUND(T249*(1+Order!$H$6/12),2)-R250,E250-(G250+J250+M250+P250)))</f>
        <v/>
      </c>
      <c r="T250" s="4">
        <f>MAX(0,ROUND(ROUND(T249*(1+Order!$H$6/12),2)-R250-S250,2))</f>
        <v/>
      </c>
      <c r="U250" s="4">
        <f>MIN(Order!$I$7,ROUND(W249*(1+Order!$H$7/12),2))</f>
        <v/>
      </c>
      <c r="V250" s="4">
        <f>MAX(0,MIN(ROUND(W249*(1+Order!$H$7/12),2)-U250,E250-(G250+J250+M250+P250+S250)))</f>
        <v/>
      </c>
      <c r="W250" s="4">
        <f>MAX(0,ROUND(ROUND(W249*(1+Order!$H$7/12),2)-U250-V250,2))</f>
        <v/>
      </c>
      <c r="X250" s="4">
        <f>MIN(Order!$I$8,ROUND(Z249*(1+Order!$H$8/12),2))</f>
        <v/>
      </c>
      <c r="Y250" s="4">
        <f>MAX(0,MIN(ROUND(Z249*(1+Order!$H$8/12),2)-X250,E250-(G250+J250+M250+P250+S250+V250)))</f>
        <v/>
      </c>
      <c r="Z250" s="4">
        <f>MAX(0,ROUND(ROUND(Z249*(1+Order!$H$8/12),2)-X250-Y250,2))</f>
        <v/>
      </c>
      <c r="AA250" s="4">
        <f>MIN(Order!$I$9,ROUND(AC249*(1+Order!$H$9/12),2))</f>
        <v/>
      </c>
      <c r="AB250" s="4">
        <f>MAX(0,MIN(ROUND(AC249*(1+Order!$H$9/12),2)-AA250,E250-(G250+J250+M250+P250+S250+V250+Y250)))</f>
        <v/>
      </c>
      <c r="AC250" s="4">
        <f>MAX(0,ROUND(ROUND(AC249*(1+Order!$H$9/12),2)-AA250-AB250,2))</f>
        <v/>
      </c>
      <c r="AD250" s="4">
        <f>MIN(Order!$I$10,ROUND(AF249*(1+Order!$H$10/12),2))</f>
        <v/>
      </c>
      <c r="AE250" s="4">
        <f>MAX(0,MIN(ROUND(AF249*(1+Order!$H$10/12),2)-AD250,E250-(G250+J250+M250+P250+S250+V250+Y250+AB250)))</f>
        <v/>
      </c>
      <c r="AF250" s="4">
        <f>MAX(0,ROUND(ROUND(AF249*(1+Order!$H$10/12),2)-AD250-AE250,2))</f>
        <v/>
      </c>
      <c r="AG250" s="4">
        <f>MIN(Order!$I$11,ROUND(AI249*(1+Order!$H$11/12),2))</f>
        <v/>
      </c>
      <c r="AH250" s="4">
        <f>MAX(0,MIN(ROUND(AI249*(1+Order!$H$11/12),2)-AG250,E250-(G250+J250+M250+P250+S250+V250+Y250+AB250+AE250)))</f>
        <v/>
      </c>
      <c r="AI250" s="4">
        <f>MAX(0,ROUND(ROUND(AI249*(1+Order!$H$11/12),2)-AG250-AH250,2))</f>
        <v/>
      </c>
    </row>
    <row r="251">
      <c r="A251" t="n">
        <v>248</v>
      </c>
      <c r="B251" s="16">
        <f>EDATE('Start here'!$B$7,A251-1)</f>
        <v/>
      </c>
      <c r="C251" s="4">
        <f>H251+K251+N251+Q251+T251+W251+Z251+AC251+AF251+AI251</f>
        <v/>
      </c>
      <c r="D251" s="4">
        <f>ROUND(H250*Order!$H$2/12,2)+ROUND(K250*Order!$H$3/12,2)+ROUND(N250*Order!$H$4/12,2)+ROUND(Q250*Order!$H$5/12,2)+ROUND(T250*Order!$H$6/12,2)+ROUND(W250*Order!$H$7/12,2)+ROUND(Z250*Order!$H$8/12,2)+ROUND(AC250*Order!$H$9/12,2)+ROUND(AF250*Order!$H$10/12,2)+ROUND(AI250*Order!$H$11/12,2)</f>
        <v/>
      </c>
      <c r="E251" s="4">
        <f>MAX(0,'Start here'!$B$6-(F251+I251+L251+O251+R251+U251+X251+AA251+AD251+AG251))</f>
        <v/>
      </c>
      <c r="F251" s="4">
        <f>MIN(Order!$I$2,ROUND(H250*(1+Order!$H$2/12),2))</f>
        <v/>
      </c>
      <c r="G251" s="4">
        <f>MAX(0,MIN(ROUND(H250*(1+Order!$H$2/12),2)-F251,E251-(0)))</f>
        <v/>
      </c>
      <c r="H251" s="4">
        <f>MAX(0,ROUND(ROUND(H250*(1+Order!$H$2/12),2)-F251-G251,2))</f>
        <v/>
      </c>
      <c r="I251" s="4">
        <f>MIN(Order!$I$3,ROUND(K250*(1+Order!$H$3/12),2))</f>
        <v/>
      </c>
      <c r="J251" s="4">
        <f>MAX(0,MIN(ROUND(K250*(1+Order!$H$3/12),2)-I251,E251-(G251)))</f>
        <v/>
      </c>
      <c r="K251" s="4">
        <f>MAX(0,ROUND(ROUND(K250*(1+Order!$H$3/12),2)-I251-J251,2))</f>
        <v/>
      </c>
      <c r="L251" s="4">
        <f>MIN(Order!$I$4,ROUND(N250*(1+Order!$H$4/12),2))</f>
        <v/>
      </c>
      <c r="M251" s="4">
        <f>MAX(0,MIN(ROUND(N250*(1+Order!$H$4/12),2)-L251,E251-(G251+J251)))</f>
        <v/>
      </c>
      <c r="N251" s="4">
        <f>MAX(0,ROUND(ROUND(N250*(1+Order!$H$4/12),2)-L251-M251,2))</f>
        <v/>
      </c>
      <c r="O251" s="4">
        <f>MIN(Order!$I$5,ROUND(Q250*(1+Order!$H$5/12),2))</f>
        <v/>
      </c>
      <c r="P251" s="4">
        <f>MAX(0,MIN(ROUND(Q250*(1+Order!$H$5/12),2)-O251,E251-(G251+J251+M251)))</f>
        <v/>
      </c>
      <c r="Q251" s="4">
        <f>MAX(0,ROUND(ROUND(Q250*(1+Order!$H$5/12),2)-O251-P251,2))</f>
        <v/>
      </c>
      <c r="R251" s="4">
        <f>MIN(Order!$I$6,ROUND(T250*(1+Order!$H$6/12),2))</f>
        <v/>
      </c>
      <c r="S251" s="4">
        <f>MAX(0,MIN(ROUND(T250*(1+Order!$H$6/12),2)-R251,E251-(G251+J251+M251+P251)))</f>
        <v/>
      </c>
      <c r="T251" s="4">
        <f>MAX(0,ROUND(ROUND(T250*(1+Order!$H$6/12),2)-R251-S251,2))</f>
        <v/>
      </c>
      <c r="U251" s="4">
        <f>MIN(Order!$I$7,ROUND(W250*(1+Order!$H$7/12),2))</f>
        <v/>
      </c>
      <c r="V251" s="4">
        <f>MAX(0,MIN(ROUND(W250*(1+Order!$H$7/12),2)-U251,E251-(G251+J251+M251+P251+S251)))</f>
        <v/>
      </c>
      <c r="W251" s="4">
        <f>MAX(0,ROUND(ROUND(W250*(1+Order!$H$7/12),2)-U251-V251,2))</f>
        <v/>
      </c>
      <c r="X251" s="4">
        <f>MIN(Order!$I$8,ROUND(Z250*(1+Order!$H$8/12),2))</f>
        <v/>
      </c>
      <c r="Y251" s="4">
        <f>MAX(0,MIN(ROUND(Z250*(1+Order!$H$8/12),2)-X251,E251-(G251+J251+M251+P251+S251+V251)))</f>
        <v/>
      </c>
      <c r="Z251" s="4">
        <f>MAX(0,ROUND(ROUND(Z250*(1+Order!$H$8/12),2)-X251-Y251,2))</f>
        <v/>
      </c>
      <c r="AA251" s="4">
        <f>MIN(Order!$I$9,ROUND(AC250*(1+Order!$H$9/12),2))</f>
        <v/>
      </c>
      <c r="AB251" s="4">
        <f>MAX(0,MIN(ROUND(AC250*(1+Order!$H$9/12),2)-AA251,E251-(G251+J251+M251+P251+S251+V251+Y251)))</f>
        <v/>
      </c>
      <c r="AC251" s="4">
        <f>MAX(0,ROUND(ROUND(AC250*(1+Order!$H$9/12),2)-AA251-AB251,2))</f>
        <v/>
      </c>
      <c r="AD251" s="4">
        <f>MIN(Order!$I$10,ROUND(AF250*(1+Order!$H$10/12),2))</f>
        <v/>
      </c>
      <c r="AE251" s="4">
        <f>MAX(0,MIN(ROUND(AF250*(1+Order!$H$10/12),2)-AD251,E251-(G251+J251+M251+P251+S251+V251+Y251+AB251)))</f>
        <v/>
      </c>
      <c r="AF251" s="4">
        <f>MAX(0,ROUND(ROUND(AF250*(1+Order!$H$10/12),2)-AD251-AE251,2))</f>
        <v/>
      </c>
      <c r="AG251" s="4">
        <f>MIN(Order!$I$11,ROUND(AI250*(1+Order!$H$11/12),2))</f>
        <v/>
      </c>
      <c r="AH251" s="4">
        <f>MAX(0,MIN(ROUND(AI250*(1+Order!$H$11/12),2)-AG251,E251-(G251+J251+M251+P251+S251+V251+Y251+AB251+AE251)))</f>
        <v/>
      </c>
      <c r="AI251" s="4">
        <f>MAX(0,ROUND(ROUND(AI250*(1+Order!$H$11/12),2)-AG251-AH251,2))</f>
        <v/>
      </c>
    </row>
    <row r="252">
      <c r="A252" t="n">
        <v>249</v>
      </c>
      <c r="B252" s="16">
        <f>EDATE('Start here'!$B$7,A252-1)</f>
        <v/>
      </c>
      <c r="C252" s="4">
        <f>H252+K252+N252+Q252+T252+W252+Z252+AC252+AF252+AI252</f>
        <v/>
      </c>
      <c r="D252" s="4">
        <f>ROUND(H251*Order!$H$2/12,2)+ROUND(K251*Order!$H$3/12,2)+ROUND(N251*Order!$H$4/12,2)+ROUND(Q251*Order!$H$5/12,2)+ROUND(T251*Order!$H$6/12,2)+ROUND(W251*Order!$H$7/12,2)+ROUND(Z251*Order!$H$8/12,2)+ROUND(AC251*Order!$H$9/12,2)+ROUND(AF251*Order!$H$10/12,2)+ROUND(AI251*Order!$H$11/12,2)</f>
        <v/>
      </c>
      <c r="E252" s="4">
        <f>MAX(0,'Start here'!$B$6-(F252+I252+L252+O252+R252+U252+X252+AA252+AD252+AG252))</f>
        <v/>
      </c>
      <c r="F252" s="4">
        <f>MIN(Order!$I$2,ROUND(H251*(1+Order!$H$2/12),2))</f>
        <v/>
      </c>
      <c r="G252" s="4">
        <f>MAX(0,MIN(ROUND(H251*(1+Order!$H$2/12),2)-F252,E252-(0)))</f>
        <v/>
      </c>
      <c r="H252" s="4">
        <f>MAX(0,ROUND(ROUND(H251*(1+Order!$H$2/12),2)-F252-G252,2))</f>
        <v/>
      </c>
      <c r="I252" s="4">
        <f>MIN(Order!$I$3,ROUND(K251*(1+Order!$H$3/12),2))</f>
        <v/>
      </c>
      <c r="J252" s="4">
        <f>MAX(0,MIN(ROUND(K251*(1+Order!$H$3/12),2)-I252,E252-(G252)))</f>
        <v/>
      </c>
      <c r="K252" s="4">
        <f>MAX(0,ROUND(ROUND(K251*(1+Order!$H$3/12),2)-I252-J252,2))</f>
        <v/>
      </c>
      <c r="L252" s="4">
        <f>MIN(Order!$I$4,ROUND(N251*(1+Order!$H$4/12),2))</f>
        <v/>
      </c>
      <c r="M252" s="4">
        <f>MAX(0,MIN(ROUND(N251*(1+Order!$H$4/12),2)-L252,E252-(G252+J252)))</f>
        <v/>
      </c>
      <c r="N252" s="4">
        <f>MAX(0,ROUND(ROUND(N251*(1+Order!$H$4/12),2)-L252-M252,2))</f>
        <v/>
      </c>
      <c r="O252" s="4">
        <f>MIN(Order!$I$5,ROUND(Q251*(1+Order!$H$5/12),2))</f>
        <v/>
      </c>
      <c r="P252" s="4">
        <f>MAX(0,MIN(ROUND(Q251*(1+Order!$H$5/12),2)-O252,E252-(G252+J252+M252)))</f>
        <v/>
      </c>
      <c r="Q252" s="4">
        <f>MAX(0,ROUND(ROUND(Q251*(1+Order!$H$5/12),2)-O252-P252,2))</f>
        <v/>
      </c>
      <c r="R252" s="4">
        <f>MIN(Order!$I$6,ROUND(T251*(1+Order!$H$6/12),2))</f>
        <v/>
      </c>
      <c r="S252" s="4">
        <f>MAX(0,MIN(ROUND(T251*(1+Order!$H$6/12),2)-R252,E252-(G252+J252+M252+P252)))</f>
        <v/>
      </c>
      <c r="T252" s="4">
        <f>MAX(0,ROUND(ROUND(T251*(1+Order!$H$6/12),2)-R252-S252,2))</f>
        <v/>
      </c>
      <c r="U252" s="4">
        <f>MIN(Order!$I$7,ROUND(W251*(1+Order!$H$7/12),2))</f>
        <v/>
      </c>
      <c r="V252" s="4">
        <f>MAX(0,MIN(ROUND(W251*(1+Order!$H$7/12),2)-U252,E252-(G252+J252+M252+P252+S252)))</f>
        <v/>
      </c>
      <c r="W252" s="4">
        <f>MAX(0,ROUND(ROUND(W251*(1+Order!$H$7/12),2)-U252-V252,2))</f>
        <v/>
      </c>
      <c r="X252" s="4">
        <f>MIN(Order!$I$8,ROUND(Z251*(1+Order!$H$8/12),2))</f>
        <v/>
      </c>
      <c r="Y252" s="4">
        <f>MAX(0,MIN(ROUND(Z251*(1+Order!$H$8/12),2)-X252,E252-(G252+J252+M252+P252+S252+V252)))</f>
        <v/>
      </c>
      <c r="Z252" s="4">
        <f>MAX(0,ROUND(ROUND(Z251*(1+Order!$H$8/12),2)-X252-Y252,2))</f>
        <v/>
      </c>
      <c r="AA252" s="4">
        <f>MIN(Order!$I$9,ROUND(AC251*(1+Order!$H$9/12),2))</f>
        <v/>
      </c>
      <c r="AB252" s="4">
        <f>MAX(0,MIN(ROUND(AC251*(1+Order!$H$9/12),2)-AA252,E252-(G252+J252+M252+P252+S252+V252+Y252)))</f>
        <v/>
      </c>
      <c r="AC252" s="4">
        <f>MAX(0,ROUND(ROUND(AC251*(1+Order!$H$9/12),2)-AA252-AB252,2))</f>
        <v/>
      </c>
      <c r="AD252" s="4">
        <f>MIN(Order!$I$10,ROUND(AF251*(1+Order!$H$10/12),2))</f>
        <v/>
      </c>
      <c r="AE252" s="4">
        <f>MAX(0,MIN(ROUND(AF251*(1+Order!$H$10/12),2)-AD252,E252-(G252+J252+M252+P252+S252+V252+Y252+AB252)))</f>
        <v/>
      </c>
      <c r="AF252" s="4">
        <f>MAX(0,ROUND(ROUND(AF251*(1+Order!$H$10/12),2)-AD252-AE252,2))</f>
        <v/>
      </c>
      <c r="AG252" s="4">
        <f>MIN(Order!$I$11,ROUND(AI251*(1+Order!$H$11/12),2))</f>
        <v/>
      </c>
      <c r="AH252" s="4">
        <f>MAX(0,MIN(ROUND(AI251*(1+Order!$H$11/12),2)-AG252,E252-(G252+J252+M252+P252+S252+V252+Y252+AB252+AE252)))</f>
        <v/>
      </c>
      <c r="AI252" s="4">
        <f>MAX(0,ROUND(ROUND(AI251*(1+Order!$H$11/12),2)-AG252-AH252,2))</f>
        <v/>
      </c>
    </row>
    <row r="253">
      <c r="A253" t="n">
        <v>250</v>
      </c>
      <c r="B253" s="16">
        <f>EDATE('Start here'!$B$7,A253-1)</f>
        <v/>
      </c>
      <c r="C253" s="4">
        <f>H253+K253+N253+Q253+T253+W253+Z253+AC253+AF253+AI253</f>
        <v/>
      </c>
      <c r="D253" s="4">
        <f>ROUND(H252*Order!$H$2/12,2)+ROUND(K252*Order!$H$3/12,2)+ROUND(N252*Order!$H$4/12,2)+ROUND(Q252*Order!$H$5/12,2)+ROUND(T252*Order!$H$6/12,2)+ROUND(W252*Order!$H$7/12,2)+ROUND(Z252*Order!$H$8/12,2)+ROUND(AC252*Order!$H$9/12,2)+ROUND(AF252*Order!$H$10/12,2)+ROUND(AI252*Order!$H$11/12,2)</f>
        <v/>
      </c>
      <c r="E253" s="4">
        <f>MAX(0,'Start here'!$B$6-(F253+I253+L253+O253+R253+U253+X253+AA253+AD253+AG253))</f>
        <v/>
      </c>
      <c r="F253" s="4">
        <f>MIN(Order!$I$2,ROUND(H252*(1+Order!$H$2/12),2))</f>
        <v/>
      </c>
      <c r="G253" s="4">
        <f>MAX(0,MIN(ROUND(H252*(1+Order!$H$2/12),2)-F253,E253-(0)))</f>
        <v/>
      </c>
      <c r="H253" s="4">
        <f>MAX(0,ROUND(ROUND(H252*(1+Order!$H$2/12),2)-F253-G253,2))</f>
        <v/>
      </c>
      <c r="I253" s="4">
        <f>MIN(Order!$I$3,ROUND(K252*(1+Order!$H$3/12),2))</f>
        <v/>
      </c>
      <c r="J253" s="4">
        <f>MAX(0,MIN(ROUND(K252*(1+Order!$H$3/12),2)-I253,E253-(G253)))</f>
        <v/>
      </c>
      <c r="K253" s="4">
        <f>MAX(0,ROUND(ROUND(K252*(1+Order!$H$3/12),2)-I253-J253,2))</f>
        <v/>
      </c>
      <c r="L253" s="4">
        <f>MIN(Order!$I$4,ROUND(N252*(1+Order!$H$4/12),2))</f>
        <v/>
      </c>
      <c r="M253" s="4">
        <f>MAX(0,MIN(ROUND(N252*(1+Order!$H$4/12),2)-L253,E253-(G253+J253)))</f>
        <v/>
      </c>
      <c r="N253" s="4">
        <f>MAX(0,ROUND(ROUND(N252*(1+Order!$H$4/12),2)-L253-M253,2))</f>
        <v/>
      </c>
      <c r="O253" s="4">
        <f>MIN(Order!$I$5,ROUND(Q252*(1+Order!$H$5/12),2))</f>
        <v/>
      </c>
      <c r="P253" s="4">
        <f>MAX(0,MIN(ROUND(Q252*(1+Order!$H$5/12),2)-O253,E253-(G253+J253+M253)))</f>
        <v/>
      </c>
      <c r="Q253" s="4">
        <f>MAX(0,ROUND(ROUND(Q252*(1+Order!$H$5/12),2)-O253-P253,2))</f>
        <v/>
      </c>
      <c r="R253" s="4">
        <f>MIN(Order!$I$6,ROUND(T252*(1+Order!$H$6/12),2))</f>
        <v/>
      </c>
      <c r="S253" s="4">
        <f>MAX(0,MIN(ROUND(T252*(1+Order!$H$6/12),2)-R253,E253-(G253+J253+M253+P253)))</f>
        <v/>
      </c>
      <c r="T253" s="4">
        <f>MAX(0,ROUND(ROUND(T252*(1+Order!$H$6/12),2)-R253-S253,2))</f>
        <v/>
      </c>
      <c r="U253" s="4">
        <f>MIN(Order!$I$7,ROUND(W252*(1+Order!$H$7/12),2))</f>
        <v/>
      </c>
      <c r="V253" s="4">
        <f>MAX(0,MIN(ROUND(W252*(1+Order!$H$7/12),2)-U253,E253-(G253+J253+M253+P253+S253)))</f>
        <v/>
      </c>
      <c r="W253" s="4">
        <f>MAX(0,ROUND(ROUND(W252*(1+Order!$H$7/12),2)-U253-V253,2))</f>
        <v/>
      </c>
      <c r="X253" s="4">
        <f>MIN(Order!$I$8,ROUND(Z252*(1+Order!$H$8/12),2))</f>
        <v/>
      </c>
      <c r="Y253" s="4">
        <f>MAX(0,MIN(ROUND(Z252*(1+Order!$H$8/12),2)-X253,E253-(G253+J253+M253+P253+S253+V253)))</f>
        <v/>
      </c>
      <c r="Z253" s="4">
        <f>MAX(0,ROUND(ROUND(Z252*(1+Order!$H$8/12),2)-X253-Y253,2))</f>
        <v/>
      </c>
      <c r="AA253" s="4">
        <f>MIN(Order!$I$9,ROUND(AC252*(1+Order!$H$9/12),2))</f>
        <v/>
      </c>
      <c r="AB253" s="4">
        <f>MAX(0,MIN(ROUND(AC252*(1+Order!$H$9/12),2)-AA253,E253-(G253+J253+M253+P253+S253+V253+Y253)))</f>
        <v/>
      </c>
      <c r="AC253" s="4">
        <f>MAX(0,ROUND(ROUND(AC252*(1+Order!$H$9/12),2)-AA253-AB253,2))</f>
        <v/>
      </c>
      <c r="AD253" s="4">
        <f>MIN(Order!$I$10,ROUND(AF252*(1+Order!$H$10/12),2))</f>
        <v/>
      </c>
      <c r="AE253" s="4">
        <f>MAX(0,MIN(ROUND(AF252*(1+Order!$H$10/12),2)-AD253,E253-(G253+J253+M253+P253+S253+V253+Y253+AB253)))</f>
        <v/>
      </c>
      <c r="AF253" s="4">
        <f>MAX(0,ROUND(ROUND(AF252*(1+Order!$H$10/12),2)-AD253-AE253,2))</f>
        <v/>
      </c>
      <c r="AG253" s="4">
        <f>MIN(Order!$I$11,ROUND(AI252*(1+Order!$H$11/12),2))</f>
        <v/>
      </c>
      <c r="AH253" s="4">
        <f>MAX(0,MIN(ROUND(AI252*(1+Order!$H$11/12),2)-AG253,E253-(G253+J253+M253+P253+S253+V253+Y253+AB253+AE253)))</f>
        <v/>
      </c>
      <c r="AI253" s="4">
        <f>MAX(0,ROUND(ROUND(AI252*(1+Order!$H$11/12),2)-AG253-AH253,2))</f>
        <v/>
      </c>
    </row>
    <row r="254">
      <c r="A254" t="n">
        <v>251</v>
      </c>
      <c r="B254" s="16">
        <f>EDATE('Start here'!$B$7,A254-1)</f>
        <v/>
      </c>
      <c r="C254" s="4">
        <f>H254+K254+N254+Q254+T254+W254+Z254+AC254+AF254+AI254</f>
        <v/>
      </c>
      <c r="D254" s="4">
        <f>ROUND(H253*Order!$H$2/12,2)+ROUND(K253*Order!$H$3/12,2)+ROUND(N253*Order!$H$4/12,2)+ROUND(Q253*Order!$H$5/12,2)+ROUND(T253*Order!$H$6/12,2)+ROUND(W253*Order!$H$7/12,2)+ROUND(Z253*Order!$H$8/12,2)+ROUND(AC253*Order!$H$9/12,2)+ROUND(AF253*Order!$H$10/12,2)+ROUND(AI253*Order!$H$11/12,2)</f>
        <v/>
      </c>
      <c r="E254" s="4">
        <f>MAX(0,'Start here'!$B$6-(F254+I254+L254+O254+R254+U254+X254+AA254+AD254+AG254))</f>
        <v/>
      </c>
      <c r="F254" s="4">
        <f>MIN(Order!$I$2,ROUND(H253*(1+Order!$H$2/12),2))</f>
        <v/>
      </c>
      <c r="G254" s="4">
        <f>MAX(0,MIN(ROUND(H253*(1+Order!$H$2/12),2)-F254,E254-(0)))</f>
        <v/>
      </c>
      <c r="H254" s="4">
        <f>MAX(0,ROUND(ROUND(H253*(1+Order!$H$2/12),2)-F254-G254,2))</f>
        <v/>
      </c>
      <c r="I254" s="4">
        <f>MIN(Order!$I$3,ROUND(K253*(1+Order!$H$3/12),2))</f>
        <v/>
      </c>
      <c r="J254" s="4">
        <f>MAX(0,MIN(ROUND(K253*(1+Order!$H$3/12),2)-I254,E254-(G254)))</f>
        <v/>
      </c>
      <c r="K254" s="4">
        <f>MAX(0,ROUND(ROUND(K253*(1+Order!$H$3/12),2)-I254-J254,2))</f>
        <v/>
      </c>
      <c r="L254" s="4">
        <f>MIN(Order!$I$4,ROUND(N253*(1+Order!$H$4/12),2))</f>
        <v/>
      </c>
      <c r="M254" s="4">
        <f>MAX(0,MIN(ROUND(N253*(1+Order!$H$4/12),2)-L254,E254-(G254+J254)))</f>
        <v/>
      </c>
      <c r="N254" s="4">
        <f>MAX(0,ROUND(ROUND(N253*(1+Order!$H$4/12),2)-L254-M254,2))</f>
        <v/>
      </c>
      <c r="O254" s="4">
        <f>MIN(Order!$I$5,ROUND(Q253*(1+Order!$H$5/12),2))</f>
        <v/>
      </c>
      <c r="P254" s="4">
        <f>MAX(0,MIN(ROUND(Q253*(1+Order!$H$5/12),2)-O254,E254-(G254+J254+M254)))</f>
        <v/>
      </c>
      <c r="Q254" s="4">
        <f>MAX(0,ROUND(ROUND(Q253*(1+Order!$H$5/12),2)-O254-P254,2))</f>
        <v/>
      </c>
      <c r="R254" s="4">
        <f>MIN(Order!$I$6,ROUND(T253*(1+Order!$H$6/12),2))</f>
        <v/>
      </c>
      <c r="S254" s="4">
        <f>MAX(0,MIN(ROUND(T253*(1+Order!$H$6/12),2)-R254,E254-(G254+J254+M254+P254)))</f>
        <v/>
      </c>
      <c r="T254" s="4">
        <f>MAX(0,ROUND(ROUND(T253*(1+Order!$H$6/12),2)-R254-S254,2))</f>
        <v/>
      </c>
      <c r="U254" s="4">
        <f>MIN(Order!$I$7,ROUND(W253*(1+Order!$H$7/12),2))</f>
        <v/>
      </c>
      <c r="V254" s="4">
        <f>MAX(0,MIN(ROUND(W253*(1+Order!$H$7/12),2)-U254,E254-(G254+J254+M254+P254+S254)))</f>
        <v/>
      </c>
      <c r="W254" s="4">
        <f>MAX(0,ROUND(ROUND(W253*(1+Order!$H$7/12),2)-U254-V254,2))</f>
        <v/>
      </c>
      <c r="X254" s="4">
        <f>MIN(Order!$I$8,ROUND(Z253*(1+Order!$H$8/12),2))</f>
        <v/>
      </c>
      <c r="Y254" s="4">
        <f>MAX(0,MIN(ROUND(Z253*(1+Order!$H$8/12),2)-X254,E254-(G254+J254+M254+P254+S254+V254)))</f>
        <v/>
      </c>
      <c r="Z254" s="4">
        <f>MAX(0,ROUND(ROUND(Z253*(1+Order!$H$8/12),2)-X254-Y254,2))</f>
        <v/>
      </c>
      <c r="AA254" s="4">
        <f>MIN(Order!$I$9,ROUND(AC253*(1+Order!$H$9/12),2))</f>
        <v/>
      </c>
      <c r="AB254" s="4">
        <f>MAX(0,MIN(ROUND(AC253*(1+Order!$H$9/12),2)-AA254,E254-(G254+J254+M254+P254+S254+V254+Y254)))</f>
        <v/>
      </c>
      <c r="AC254" s="4">
        <f>MAX(0,ROUND(ROUND(AC253*(1+Order!$H$9/12),2)-AA254-AB254,2))</f>
        <v/>
      </c>
      <c r="AD254" s="4">
        <f>MIN(Order!$I$10,ROUND(AF253*(1+Order!$H$10/12),2))</f>
        <v/>
      </c>
      <c r="AE254" s="4">
        <f>MAX(0,MIN(ROUND(AF253*(1+Order!$H$10/12),2)-AD254,E254-(G254+J254+M254+P254+S254+V254+Y254+AB254)))</f>
        <v/>
      </c>
      <c r="AF254" s="4">
        <f>MAX(0,ROUND(ROUND(AF253*(1+Order!$H$10/12),2)-AD254-AE254,2))</f>
        <v/>
      </c>
      <c r="AG254" s="4">
        <f>MIN(Order!$I$11,ROUND(AI253*(1+Order!$H$11/12),2))</f>
        <v/>
      </c>
      <c r="AH254" s="4">
        <f>MAX(0,MIN(ROUND(AI253*(1+Order!$H$11/12),2)-AG254,E254-(G254+J254+M254+P254+S254+V254+Y254+AB254+AE254)))</f>
        <v/>
      </c>
      <c r="AI254" s="4">
        <f>MAX(0,ROUND(ROUND(AI253*(1+Order!$H$11/12),2)-AG254-AH254,2))</f>
        <v/>
      </c>
    </row>
    <row r="255">
      <c r="A255" t="n">
        <v>252</v>
      </c>
      <c r="B255" s="16">
        <f>EDATE('Start here'!$B$7,A255-1)</f>
        <v/>
      </c>
      <c r="C255" s="4">
        <f>H255+K255+N255+Q255+T255+W255+Z255+AC255+AF255+AI255</f>
        <v/>
      </c>
      <c r="D255" s="4">
        <f>ROUND(H254*Order!$H$2/12,2)+ROUND(K254*Order!$H$3/12,2)+ROUND(N254*Order!$H$4/12,2)+ROUND(Q254*Order!$H$5/12,2)+ROUND(T254*Order!$H$6/12,2)+ROUND(W254*Order!$H$7/12,2)+ROUND(Z254*Order!$H$8/12,2)+ROUND(AC254*Order!$H$9/12,2)+ROUND(AF254*Order!$H$10/12,2)+ROUND(AI254*Order!$H$11/12,2)</f>
        <v/>
      </c>
      <c r="E255" s="4">
        <f>MAX(0,'Start here'!$B$6-(F255+I255+L255+O255+R255+U255+X255+AA255+AD255+AG255))</f>
        <v/>
      </c>
      <c r="F255" s="4">
        <f>MIN(Order!$I$2,ROUND(H254*(1+Order!$H$2/12),2))</f>
        <v/>
      </c>
      <c r="G255" s="4">
        <f>MAX(0,MIN(ROUND(H254*(1+Order!$H$2/12),2)-F255,E255-(0)))</f>
        <v/>
      </c>
      <c r="H255" s="4">
        <f>MAX(0,ROUND(ROUND(H254*(1+Order!$H$2/12),2)-F255-G255,2))</f>
        <v/>
      </c>
      <c r="I255" s="4">
        <f>MIN(Order!$I$3,ROUND(K254*(1+Order!$H$3/12),2))</f>
        <v/>
      </c>
      <c r="J255" s="4">
        <f>MAX(0,MIN(ROUND(K254*(1+Order!$H$3/12),2)-I255,E255-(G255)))</f>
        <v/>
      </c>
      <c r="K255" s="4">
        <f>MAX(0,ROUND(ROUND(K254*(1+Order!$H$3/12),2)-I255-J255,2))</f>
        <v/>
      </c>
      <c r="L255" s="4">
        <f>MIN(Order!$I$4,ROUND(N254*(1+Order!$H$4/12),2))</f>
        <v/>
      </c>
      <c r="M255" s="4">
        <f>MAX(0,MIN(ROUND(N254*(1+Order!$H$4/12),2)-L255,E255-(G255+J255)))</f>
        <v/>
      </c>
      <c r="N255" s="4">
        <f>MAX(0,ROUND(ROUND(N254*(1+Order!$H$4/12),2)-L255-M255,2))</f>
        <v/>
      </c>
      <c r="O255" s="4">
        <f>MIN(Order!$I$5,ROUND(Q254*(1+Order!$H$5/12),2))</f>
        <v/>
      </c>
      <c r="P255" s="4">
        <f>MAX(0,MIN(ROUND(Q254*(1+Order!$H$5/12),2)-O255,E255-(G255+J255+M255)))</f>
        <v/>
      </c>
      <c r="Q255" s="4">
        <f>MAX(0,ROUND(ROUND(Q254*(1+Order!$H$5/12),2)-O255-P255,2))</f>
        <v/>
      </c>
      <c r="R255" s="4">
        <f>MIN(Order!$I$6,ROUND(T254*(1+Order!$H$6/12),2))</f>
        <v/>
      </c>
      <c r="S255" s="4">
        <f>MAX(0,MIN(ROUND(T254*(1+Order!$H$6/12),2)-R255,E255-(G255+J255+M255+P255)))</f>
        <v/>
      </c>
      <c r="T255" s="4">
        <f>MAX(0,ROUND(ROUND(T254*(1+Order!$H$6/12),2)-R255-S255,2))</f>
        <v/>
      </c>
      <c r="U255" s="4">
        <f>MIN(Order!$I$7,ROUND(W254*(1+Order!$H$7/12),2))</f>
        <v/>
      </c>
      <c r="V255" s="4">
        <f>MAX(0,MIN(ROUND(W254*(1+Order!$H$7/12),2)-U255,E255-(G255+J255+M255+P255+S255)))</f>
        <v/>
      </c>
      <c r="W255" s="4">
        <f>MAX(0,ROUND(ROUND(W254*(1+Order!$H$7/12),2)-U255-V255,2))</f>
        <v/>
      </c>
      <c r="X255" s="4">
        <f>MIN(Order!$I$8,ROUND(Z254*(1+Order!$H$8/12),2))</f>
        <v/>
      </c>
      <c r="Y255" s="4">
        <f>MAX(0,MIN(ROUND(Z254*(1+Order!$H$8/12),2)-X255,E255-(G255+J255+M255+P255+S255+V255)))</f>
        <v/>
      </c>
      <c r="Z255" s="4">
        <f>MAX(0,ROUND(ROUND(Z254*(1+Order!$H$8/12),2)-X255-Y255,2))</f>
        <v/>
      </c>
      <c r="AA255" s="4">
        <f>MIN(Order!$I$9,ROUND(AC254*(1+Order!$H$9/12),2))</f>
        <v/>
      </c>
      <c r="AB255" s="4">
        <f>MAX(0,MIN(ROUND(AC254*(1+Order!$H$9/12),2)-AA255,E255-(G255+J255+M255+P255+S255+V255+Y255)))</f>
        <v/>
      </c>
      <c r="AC255" s="4">
        <f>MAX(0,ROUND(ROUND(AC254*(1+Order!$H$9/12),2)-AA255-AB255,2))</f>
        <v/>
      </c>
      <c r="AD255" s="4">
        <f>MIN(Order!$I$10,ROUND(AF254*(1+Order!$H$10/12),2))</f>
        <v/>
      </c>
      <c r="AE255" s="4">
        <f>MAX(0,MIN(ROUND(AF254*(1+Order!$H$10/12),2)-AD255,E255-(G255+J255+M255+P255+S255+V255+Y255+AB255)))</f>
        <v/>
      </c>
      <c r="AF255" s="4">
        <f>MAX(0,ROUND(ROUND(AF254*(1+Order!$H$10/12),2)-AD255-AE255,2))</f>
        <v/>
      </c>
      <c r="AG255" s="4">
        <f>MIN(Order!$I$11,ROUND(AI254*(1+Order!$H$11/12),2))</f>
        <v/>
      </c>
      <c r="AH255" s="4">
        <f>MAX(0,MIN(ROUND(AI254*(1+Order!$H$11/12),2)-AG255,E255-(G255+J255+M255+P255+S255+V255+Y255+AB255+AE255)))</f>
        <v/>
      </c>
      <c r="AI255" s="4">
        <f>MAX(0,ROUND(ROUND(AI254*(1+Order!$H$11/12),2)-AG255-AH255,2))</f>
        <v/>
      </c>
    </row>
    <row r="256">
      <c r="A256" t="n">
        <v>253</v>
      </c>
      <c r="B256" s="16">
        <f>EDATE('Start here'!$B$7,A256-1)</f>
        <v/>
      </c>
      <c r="C256" s="4">
        <f>H256+K256+N256+Q256+T256+W256+Z256+AC256+AF256+AI256</f>
        <v/>
      </c>
      <c r="D256" s="4">
        <f>ROUND(H255*Order!$H$2/12,2)+ROUND(K255*Order!$H$3/12,2)+ROUND(N255*Order!$H$4/12,2)+ROUND(Q255*Order!$H$5/12,2)+ROUND(T255*Order!$H$6/12,2)+ROUND(W255*Order!$H$7/12,2)+ROUND(Z255*Order!$H$8/12,2)+ROUND(AC255*Order!$H$9/12,2)+ROUND(AF255*Order!$H$10/12,2)+ROUND(AI255*Order!$H$11/12,2)</f>
        <v/>
      </c>
      <c r="E256" s="4">
        <f>MAX(0,'Start here'!$B$6-(F256+I256+L256+O256+R256+U256+X256+AA256+AD256+AG256))</f>
        <v/>
      </c>
      <c r="F256" s="4">
        <f>MIN(Order!$I$2,ROUND(H255*(1+Order!$H$2/12),2))</f>
        <v/>
      </c>
      <c r="G256" s="4">
        <f>MAX(0,MIN(ROUND(H255*(1+Order!$H$2/12),2)-F256,E256-(0)))</f>
        <v/>
      </c>
      <c r="H256" s="4">
        <f>MAX(0,ROUND(ROUND(H255*(1+Order!$H$2/12),2)-F256-G256,2))</f>
        <v/>
      </c>
      <c r="I256" s="4">
        <f>MIN(Order!$I$3,ROUND(K255*(1+Order!$H$3/12),2))</f>
        <v/>
      </c>
      <c r="J256" s="4">
        <f>MAX(0,MIN(ROUND(K255*(1+Order!$H$3/12),2)-I256,E256-(G256)))</f>
        <v/>
      </c>
      <c r="K256" s="4">
        <f>MAX(0,ROUND(ROUND(K255*(1+Order!$H$3/12),2)-I256-J256,2))</f>
        <v/>
      </c>
      <c r="L256" s="4">
        <f>MIN(Order!$I$4,ROUND(N255*(1+Order!$H$4/12),2))</f>
        <v/>
      </c>
      <c r="M256" s="4">
        <f>MAX(0,MIN(ROUND(N255*(1+Order!$H$4/12),2)-L256,E256-(G256+J256)))</f>
        <v/>
      </c>
      <c r="N256" s="4">
        <f>MAX(0,ROUND(ROUND(N255*(1+Order!$H$4/12),2)-L256-M256,2))</f>
        <v/>
      </c>
      <c r="O256" s="4">
        <f>MIN(Order!$I$5,ROUND(Q255*(1+Order!$H$5/12),2))</f>
        <v/>
      </c>
      <c r="P256" s="4">
        <f>MAX(0,MIN(ROUND(Q255*(1+Order!$H$5/12),2)-O256,E256-(G256+J256+M256)))</f>
        <v/>
      </c>
      <c r="Q256" s="4">
        <f>MAX(0,ROUND(ROUND(Q255*(1+Order!$H$5/12),2)-O256-P256,2))</f>
        <v/>
      </c>
      <c r="R256" s="4">
        <f>MIN(Order!$I$6,ROUND(T255*(1+Order!$H$6/12),2))</f>
        <v/>
      </c>
      <c r="S256" s="4">
        <f>MAX(0,MIN(ROUND(T255*(1+Order!$H$6/12),2)-R256,E256-(G256+J256+M256+P256)))</f>
        <v/>
      </c>
      <c r="T256" s="4">
        <f>MAX(0,ROUND(ROUND(T255*(1+Order!$H$6/12),2)-R256-S256,2))</f>
        <v/>
      </c>
      <c r="U256" s="4">
        <f>MIN(Order!$I$7,ROUND(W255*(1+Order!$H$7/12),2))</f>
        <v/>
      </c>
      <c r="V256" s="4">
        <f>MAX(0,MIN(ROUND(W255*(1+Order!$H$7/12),2)-U256,E256-(G256+J256+M256+P256+S256)))</f>
        <v/>
      </c>
      <c r="W256" s="4">
        <f>MAX(0,ROUND(ROUND(W255*(1+Order!$H$7/12),2)-U256-V256,2))</f>
        <v/>
      </c>
      <c r="X256" s="4">
        <f>MIN(Order!$I$8,ROUND(Z255*(1+Order!$H$8/12),2))</f>
        <v/>
      </c>
      <c r="Y256" s="4">
        <f>MAX(0,MIN(ROUND(Z255*(1+Order!$H$8/12),2)-X256,E256-(G256+J256+M256+P256+S256+V256)))</f>
        <v/>
      </c>
      <c r="Z256" s="4">
        <f>MAX(0,ROUND(ROUND(Z255*(1+Order!$H$8/12),2)-X256-Y256,2))</f>
        <v/>
      </c>
      <c r="AA256" s="4">
        <f>MIN(Order!$I$9,ROUND(AC255*(1+Order!$H$9/12),2))</f>
        <v/>
      </c>
      <c r="AB256" s="4">
        <f>MAX(0,MIN(ROUND(AC255*(1+Order!$H$9/12),2)-AA256,E256-(G256+J256+M256+P256+S256+V256+Y256)))</f>
        <v/>
      </c>
      <c r="AC256" s="4">
        <f>MAX(0,ROUND(ROUND(AC255*(1+Order!$H$9/12),2)-AA256-AB256,2))</f>
        <v/>
      </c>
      <c r="AD256" s="4">
        <f>MIN(Order!$I$10,ROUND(AF255*(1+Order!$H$10/12),2))</f>
        <v/>
      </c>
      <c r="AE256" s="4">
        <f>MAX(0,MIN(ROUND(AF255*(1+Order!$H$10/12),2)-AD256,E256-(G256+J256+M256+P256+S256+V256+Y256+AB256)))</f>
        <v/>
      </c>
      <c r="AF256" s="4">
        <f>MAX(0,ROUND(ROUND(AF255*(1+Order!$H$10/12),2)-AD256-AE256,2))</f>
        <v/>
      </c>
      <c r="AG256" s="4">
        <f>MIN(Order!$I$11,ROUND(AI255*(1+Order!$H$11/12),2))</f>
        <v/>
      </c>
      <c r="AH256" s="4">
        <f>MAX(0,MIN(ROUND(AI255*(1+Order!$H$11/12),2)-AG256,E256-(G256+J256+M256+P256+S256+V256+Y256+AB256+AE256)))</f>
        <v/>
      </c>
      <c r="AI256" s="4">
        <f>MAX(0,ROUND(ROUND(AI255*(1+Order!$H$11/12),2)-AG256-AH256,2))</f>
        <v/>
      </c>
    </row>
    <row r="257">
      <c r="A257" t="n">
        <v>254</v>
      </c>
      <c r="B257" s="16">
        <f>EDATE('Start here'!$B$7,A257-1)</f>
        <v/>
      </c>
      <c r="C257" s="4">
        <f>H257+K257+N257+Q257+T257+W257+Z257+AC257+AF257+AI257</f>
        <v/>
      </c>
      <c r="D257" s="4">
        <f>ROUND(H256*Order!$H$2/12,2)+ROUND(K256*Order!$H$3/12,2)+ROUND(N256*Order!$H$4/12,2)+ROUND(Q256*Order!$H$5/12,2)+ROUND(T256*Order!$H$6/12,2)+ROUND(W256*Order!$H$7/12,2)+ROUND(Z256*Order!$H$8/12,2)+ROUND(AC256*Order!$H$9/12,2)+ROUND(AF256*Order!$H$10/12,2)+ROUND(AI256*Order!$H$11/12,2)</f>
        <v/>
      </c>
      <c r="E257" s="4">
        <f>MAX(0,'Start here'!$B$6-(F257+I257+L257+O257+R257+U257+X257+AA257+AD257+AG257))</f>
        <v/>
      </c>
      <c r="F257" s="4">
        <f>MIN(Order!$I$2,ROUND(H256*(1+Order!$H$2/12),2))</f>
        <v/>
      </c>
      <c r="G257" s="4">
        <f>MAX(0,MIN(ROUND(H256*(1+Order!$H$2/12),2)-F257,E257-(0)))</f>
        <v/>
      </c>
      <c r="H257" s="4">
        <f>MAX(0,ROUND(ROUND(H256*(1+Order!$H$2/12),2)-F257-G257,2))</f>
        <v/>
      </c>
      <c r="I257" s="4">
        <f>MIN(Order!$I$3,ROUND(K256*(1+Order!$H$3/12),2))</f>
        <v/>
      </c>
      <c r="J257" s="4">
        <f>MAX(0,MIN(ROUND(K256*(1+Order!$H$3/12),2)-I257,E257-(G257)))</f>
        <v/>
      </c>
      <c r="K257" s="4">
        <f>MAX(0,ROUND(ROUND(K256*(1+Order!$H$3/12),2)-I257-J257,2))</f>
        <v/>
      </c>
      <c r="L257" s="4">
        <f>MIN(Order!$I$4,ROUND(N256*(1+Order!$H$4/12),2))</f>
        <v/>
      </c>
      <c r="M257" s="4">
        <f>MAX(0,MIN(ROUND(N256*(1+Order!$H$4/12),2)-L257,E257-(G257+J257)))</f>
        <v/>
      </c>
      <c r="N257" s="4">
        <f>MAX(0,ROUND(ROUND(N256*(1+Order!$H$4/12),2)-L257-M257,2))</f>
        <v/>
      </c>
      <c r="O257" s="4">
        <f>MIN(Order!$I$5,ROUND(Q256*(1+Order!$H$5/12),2))</f>
        <v/>
      </c>
      <c r="P257" s="4">
        <f>MAX(0,MIN(ROUND(Q256*(1+Order!$H$5/12),2)-O257,E257-(G257+J257+M257)))</f>
        <v/>
      </c>
      <c r="Q257" s="4">
        <f>MAX(0,ROUND(ROUND(Q256*(1+Order!$H$5/12),2)-O257-P257,2))</f>
        <v/>
      </c>
      <c r="R257" s="4">
        <f>MIN(Order!$I$6,ROUND(T256*(1+Order!$H$6/12),2))</f>
        <v/>
      </c>
      <c r="S257" s="4">
        <f>MAX(0,MIN(ROUND(T256*(1+Order!$H$6/12),2)-R257,E257-(G257+J257+M257+P257)))</f>
        <v/>
      </c>
      <c r="T257" s="4">
        <f>MAX(0,ROUND(ROUND(T256*(1+Order!$H$6/12),2)-R257-S257,2))</f>
        <v/>
      </c>
      <c r="U257" s="4">
        <f>MIN(Order!$I$7,ROUND(W256*(1+Order!$H$7/12),2))</f>
        <v/>
      </c>
      <c r="V257" s="4">
        <f>MAX(0,MIN(ROUND(W256*(1+Order!$H$7/12),2)-U257,E257-(G257+J257+M257+P257+S257)))</f>
        <v/>
      </c>
      <c r="W257" s="4">
        <f>MAX(0,ROUND(ROUND(W256*(1+Order!$H$7/12),2)-U257-V257,2))</f>
        <v/>
      </c>
      <c r="X257" s="4">
        <f>MIN(Order!$I$8,ROUND(Z256*(1+Order!$H$8/12),2))</f>
        <v/>
      </c>
      <c r="Y257" s="4">
        <f>MAX(0,MIN(ROUND(Z256*(1+Order!$H$8/12),2)-X257,E257-(G257+J257+M257+P257+S257+V257)))</f>
        <v/>
      </c>
      <c r="Z257" s="4">
        <f>MAX(0,ROUND(ROUND(Z256*(1+Order!$H$8/12),2)-X257-Y257,2))</f>
        <v/>
      </c>
      <c r="AA257" s="4">
        <f>MIN(Order!$I$9,ROUND(AC256*(1+Order!$H$9/12),2))</f>
        <v/>
      </c>
      <c r="AB257" s="4">
        <f>MAX(0,MIN(ROUND(AC256*(1+Order!$H$9/12),2)-AA257,E257-(G257+J257+M257+P257+S257+V257+Y257)))</f>
        <v/>
      </c>
      <c r="AC257" s="4">
        <f>MAX(0,ROUND(ROUND(AC256*(1+Order!$H$9/12),2)-AA257-AB257,2))</f>
        <v/>
      </c>
      <c r="AD257" s="4">
        <f>MIN(Order!$I$10,ROUND(AF256*(1+Order!$H$10/12),2))</f>
        <v/>
      </c>
      <c r="AE257" s="4">
        <f>MAX(0,MIN(ROUND(AF256*(1+Order!$H$10/12),2)-AD257,E257-(G257+J257+M257+P257+S257+V257+Y257+AB257)))</f>
        <v/>
      </c>
      <c r="AF257" s="4">
        <f>MAX(0,ROUND(ROUND(AF256*(1+Order!$H$10/12),2)-AD257-AE257,2))</f>
        <v/>
      </c>
      <c r="AG257" s="4">
        <f>MIN(Order!$I$11,ROUND(AI256*(1+Order!$H$11/12),2))</f>
        <v/>
      </c>
      <c r="AH257" s="4">
        <f>MAX(0,MIN(ROUND(AI256*(1+Order!$H$11/12),2)-AG257,E257-(G257+J257+M257+P257+S257+V257+Y257+AB257+AE257)))</f>
        <v/>
      </c>
      <c r="AI257" s="4">
        <f>MAX(0,ROUND(ROUND(AI256*(1+Order!$H$11/12),2)-AG257-AH257,2))</f>
        <v/>
      </c>
    </row>
    <row r="258">
      <c r="A258" t="n">
        <v>255</v>
      </c>
      <c r="B258" s="16">
        <f>EDATE('Start here'!$B$7,A258-1)</f>
        <v/>
      </c>
      <c r="C258" s="4">
        <f>H258+K258+N258+Q258+T258+W258+Z258+AC258+AF258+AI258</f>
        <v/>
      </c>
      <c r="D258" s="4">
        <f>ROUND(H257*Order!$H$2/12,2)+ROUND(K257*Order!$H$3/12,2)+ROUND(N257*Order!$H$4/12,2)+ROUND(Q257*Order!$H$5/12,2)+ROUND(T257*Order!$H$6/12,2)+ROUND(W257*Order!$H$7/12,2)+ROUND(Z257*Order!$H$8/12,2)+ROUND(AC257*Order!$H$9/12,2)+ROUND(AF257*Order!$H$10/12,2)+ROUND(AI257*Order!$H$11/12,2)</f>
        <v/>
      </c>
      <c r="E258" s="4">
        <f>MAX(0,'Start here'!$B$6-(F258+I258+L258+O258+R258+U258+X258+AA258+AD258+AG258))</f>
        <v/>
      </c>
      <c r="F258" s="4">
        <f>MIN(Order!$I$2,ROUND(H257*(1+Order!$H$2/12),2))</f>
        <v/>
      </c>
      <c r="G258" s="4">
        <f>MAX(0,MIN(ROUND(H257*(1+Order!$H$2/12),2)-F258,E258-(0)))</f>
        <v/>
      </c>
      <c r="H258" s="4">
        <f>MAX(0,ROUND(ROUND(H257*(1+Order!$H$2/12),2)-F258-G258,2))</f>
        <v/>
      </c>
      <c r="I258" s="4">
        <f>MIN(Order!$I$3,ROUND(K257*(1+Order!$H$3/12),2))</f>
        <v/>
      </c>
      <c r="J258" s="4">
        <f>MAX(0,MIN(ROUND(K257*(1+Order!$H$3/12),2)-I258,E258-(G258)))</f>
        <v/>
      </c>
      <c r="K258" s="4">
        <f>MAX(0,ROUND(ROUND(K257*(1+Order!$H$3/12),2)-I258-J258,2))</f>
        <v/>
      </c>
      <c r="L258" s="4">
        <f>MIN(Order!$I$4,ROUND(N257*(1+Order!$H$4/12),2))</f>
        <v/>
      </c>
      <c r="M258" s="4">
        <f>MAX(0,MIN(ROUND(N257*(1+Order!$H$4/12),2)-L258,E258-(G258+J258)))</f>
        <v/>
      </c>
      <c r="N258" s="4">
        <f>MAX(0,ROUND(ROUND(N257*(1+Order!$H$4/12),2)-L258-M258,2))</f>
        <v/>
      </c>
      <c r="O258" s="4">
        <f>MIN(Order!$I$5,ROUND(Q257*(1+Order!$H$5/12),2))</f>
        <v/>
      </c>
      <c r="P258" s="4">
        <f>MAX(0,MIN(ROUND(Q257*(1+Order!$H$5/12),2)-O258,E258-(G258+J258+M258)))</f>
        <v/>
      </c>
      <c r="Q258" s="4">
        <f>MAX(0,ROUND(ROUND(Q257*(1+Order!$H$5/12),2)-O258-P258,2))</f>
        <v/>
      </c>
      <c r="R258" s="4">
        <f>MIN(Order!$I$6,ROUND(T257*(1+Order!$H$6/12),2))</f>
        <v/>
      </c>
      <c r="S258" s="4">
        <f>MAX(0,MIN(ROUND(T257*(1+Order!$H$6/12),2)-R258,E258-(G258+J258+M258+P258)))</f>
        <v/>
      </c>
      <c r="T258" s="4">
        <f>MAX(0,ROUND(ROUND(T257*(1+Order!$H$6/12),2)-R258-S258,2))</f>
        <v/>
      </c>
      <c r="U258" s="4">
        <f>MIN(Order!$I$7,ROUND(W257*(1+Order!$H$7/12),2))</f>
        <v/>
      </c>
      <c r="V258" s="4">
        <f>MAX(0,MIN(ROUND(W257*(1+Order!$H$7/12),2)-U258,E258-(G258+J258+M258+P258+S258)))</f>
        <v/>
      </c>
      <c r="W258" s="4">
        <f>MAX(0,ROUND(ROUND(W257*(1+Order!$H$7/12),2)-U258-V258,2))</f>
        <v/>
      </c>
      <c r="X258" s="4">
        <f>MIN(Order!$I$8,ROUND(Z257*(1+Order!$H$8/12),2))</f>
        <v/>
      </c>
      <c r="Y258" s="4">
        <f>MAX(0,MIN(ROUND(Z257*(1+Order!$H$8/12),2)-X258,E258-(G258+J258+M258+P258+S258+V258)))</f>
        <v/>
      </c>
      <c r="Z258" s="4">
        <f>MAX(0,ROUND(ROUND(Z257*(1+Order!$H$8/12),2)-X258-Y258,2))</f>
        <v/>
      </c>
      <c r="AA258" s="4">
        <f>MIN(Order!$I$9,ROUND(AC257*(1+Order!$H$9/12),2))</f>
        <v/>
      </c>
      <c r="AB258" s="4">
        <f>MAX(0,MIN(ROUND(AC257*(1+Order!$H$9/12),2)-AA258,E258-(G258+J258+M258+P258+S258+V258+Y258)))</f>
        <v/>
      </c>
      <c r="AC258" s="4">
        <f>MAX(0,ROUND(ROUND(AC257*(1+Order!$H$9/12),2)-AA258-AB258,2))</f>
        <v/>
      </c>
      <c r="AD258" s="4">
        <f>MIN(Order!$I$10,ROUND(AF257*(1+Order!$H$10/12),2))</f>
        <v/>
      </c>
      <c r="AE258" s="4">
        <f>MAX(0,MIN(ROUND(AF257*(1+Order!$H$10/12),2)-AD258,E258-(G258+J258+M258+P258+S258+V258+Y258+AB258)))</f>
        <v/>
      </c>
      <c r="AF258" s="4">
        <f>MAX(0,ROUND(ROUND(AF257*(1+Order!$H$10/12),2)-AD258-AE258,2))</f>
        <v/>
      </c>
      <c r="AG258" s="4">
        <f>MIN(Order!$I$11,ROUND(AI257*(1+Order!$H$11/12),2))</f>
        <v/>
      </c>
      <c r="AH258" s="4">
        <f>MAX(0,MIN(ROUND(AI257*(1+Order!$H$11/12),2)-AG258,E258-(G258+J258+M258+P258+S258+V258+Y258+AB258+AE258)))</f>
        <v/>
      </c>
      <c r="AI258" s="4">
        <f>MAX(0,ROUND(ROUND(AI257*(1+Order!$H$11/12),2)-AG258-AH258,2))</f>
        <v/>
      </c>
    </row>
    <row r="259">
      <c r="A259" t="n">
        <v>256</v>
      </c>
      <c r="B259" s="16">
        <f>EDATE('Start here'!$B$7,A259-1)</f>
        <v/>
      </c>
      <c r="C259" s="4">
        <f>H259+K259+N259+Q259+T259+W259+Z259+AC259+AF259+AI259</f>
        <v/>
      </c>
      <c r="D259" s="4">
        <f>ROUND(H258*Order!$H$2/12,2)+ROUND(K258*Order!$H$3/12,2)+ROUND(N258*Order!$H$4/12,2)+ROUND(Q258*Order!$H$5/12,2)+ROUND(T258*Order!$H$6/12,2)+ROUND(W258*Order!$H$7/12,2)+ROUND(Z258*Order!$H$8/12,2)+ROUND(AC258*Order!$H$9/12,2)+ROUND(AF258*Order!$H$10/12,2)+ROUND(AI258*Order!$H$11/12,2)</f>
        <v/>
      </c>
      <c r="E259" s="4">
        <f>MAX(0,'Start here'!$B$6-(F259+I259+L259+O259+R259+U259+X259+AA259+AD259+AG259))</f>
        <v/>
      </c>
      <c r="F259" s="4">
        <f>MIN(Order!$I$2,ROUND(H258*(1+Order!$H$2/12),2))</f>
        <v/>
      </c>
      <c r="G259" s="4">
        <f>MAX(0,MIN(ROUND(H258*(1+Order!$H$2/12),2)-F259,E259-(0)))</f>
        <v/>
      </c>
      <c r="H259" s="4">
        <f>MAX(0,ROUND(ROUND(H258*(1+Order!$H$2/12),2)-F259-G259,2))</f>
        <v/>
      </c>
      <c r="I259" s="4">
        <f>MIN(Order!$I$3,ROUND(K258*(1+Order!$H$3/12),2))</f>
        <v/>
      </c>
      <c r="J259" s="4">
        <f>MAX(0,MIN(ROUND(K258*(1+Order!$H$3/12),2)-I259,E259-(G259)))</f>
        <v/>
      </c>
      <c r="K259" s="4">
        <f>MAX(0,ROUND(ROUND(K258*(1+Order!$H$3/12),2)-I259-J259,2))</f>
        <v/>
      </c>
      <c r="L259" s="4">
        <f>MIN(Order!$I$4,ROUND(N258*(1+Order!$H$4/12),2))</f>
        <v/>
      </c>
      <c r="M259" s="4">
        <f>MAX(0,MIN(ROUND(N258*(1+Order!$H$4/12),2)-L259,E259-(G259+J259)))</f>
        <v/>
      </c>
      <c r="N259" s="4">
        <f>MAX(0,ROUND(ROUND(N258*(1+Order!$H$4/12),2)-L259-M259,2))</f>
        <v/>
      </c>
      <c r="O259" s="4">
        <f>MIN(Order!$I$5,ROUND(Q258*(1+Order!$H$5/12),2))</f>
        <v/>
      </c>
      <c r="P259" s="4">
        <f>MAX(0,MIN(ROUND(Q258*(1+Order!$H$5/12),2)-O259,E259-(G259+J259+M259)))</f>
        <v/>
      </c>
      <c r="Q259" s="4">
        <f>MAX(0,ROUND(ROUND(Q258*(1+Order!$H$5/12),2)-O259-P259,2))</f>
        <v/>
      </c>
      <c r="R259" s="4">
        <f>MIN(Order!$I$6,ROUND(T258*(1+Order!$H$6/12),2))</f>
        <v/>
      </c>
      <c r="S259" s="4">
        <f>MAX(0,MIN(ROUND(T258*(1+Order!$H$6/12),2)-R259,E259-(G259+J259+M259+P259)))</f>
        <v/>
      </c>
      <c r="T259" s="4">
        <f>MAX(0,ROUND(ROUND(T258*(1+Order!$H$6/12),2)-R259-S259,2))</f>
        <v/>
      </c>
      <c r="U259" s="4">
        <f>MIN(Order!$I$7,ROUND(W258*(1+Order!$H$7/12),2))</f>
        <v/>
      </c>
      <c r="V259" s="4">
        <f>MAX(0,MIN(ROUND(W258*(1+Order!$H$7/12),2)-U259,E259-(G259+J259+M259+P259+S259)))</f>
        <v/>
      </c>
      <c r="W259" s="4">
        <f>MAX(0,ROUND(ROUND(W258*(1+Order!$H$7/12),2)-U259-V259,2))</f>
        <v/>
      </c>
      <c r="X259" s="4">
        <f>MIN(Order!$I$8,ROUND(Z258*(1+Order!$H$8/12),2))</f>
        <v/>
      </c>
      <c r="Y259" s="4">
        <f>MAX(0,MIN(ROUND(Z258*(1+Order!$H$8/12),2)-X259,E259-(G259+J259+M259+P259+S259+V259)))</f>
        <v/>
      </c>
      <c r="Z259" s="4">
        <f>MAX(0,ROUND(ROUND(Z258*(1+Order!$H$8/12),2)-X259-Y259,2))</f>
        <v/>
      </c>
      <c r="AA259" s="4">
        <f>MIN(Order!$I$9,ROUND(AC258*(1+Order!$H$9/12),2))</f>
        <v/>
      </c>
      <c r="AB259" s="4">
        <f>MAX(0,MIN(ROUND(AC258*(1+Order!$H$9/12),2)-AA259,E259-(G259+J259+M259+P259+S259+V259+Y259)))</f>
        <v/>
      </c>
      <c r="AC259" s="4">
        <f>MAX(0,ROUND(ROUND(AC258*(1+Order!$H$9/12),2)-AA259-AB259,2))</f>
        <v/>
      </c>
      <c r="AD259" s="4">
        <f>MIN(Order!$I$10,ROUND(AF258*(1+Order!$H$10/12),2))</f>
        <v/>
      </c>
      <c r="AE259" s="4">
        <f>MAX(0,MIN(ROUND(AF258*(1+Order!$H$10/12),2)-AD259,E259-(G259+J259+M259+P259+S259+V259+Y259+AB259)))</f>
        <v/>
      </c>
      <c r="AF259" s="4">
        <f>MAX(0,ROUND(ROUND(AF258*(1+Order!$H$10/12),2)-AD259-AE259,2))</f>
        <v/>
      </c>
      <c r="AG259" s="4">
        <f>MIN(Order!$I$11,ROUND(AI258*(1+Order!$H$11/12),2))</f>
        <v/>
      </c>
      <c r="AH259" s="4">
        <f>MAX(0,MIN(ROUND(AI258*(1+Order!$H$11/12),2)-AG259,E259-(G259+J259+M259+P259+S259+V259+Y259+AB259+AE259)))</f>
        <v/>
      </c>
      <c r="AI259" s="4">
        <f>MAX(0,ROUND(ROUND(AI258*(1+Order!$H$11/12),2)-AG259-AH259,2))</f>
        <v/>
      </c>
    </row>
    <row r="260">
      <c r="A260" t="n">
        <v>257</v>
      </c>
      <c r="B260" s="16">
        <f>EDATE('Start here'!$B$7,A260-1)</f>
        <v/>
      </c>
      <c r="C260" s="4">
        <f>H260+K260+N260+Q260+T260+W260+Z260+AC260+AF260+AI260</f>
        <v/>
      </c>
      <c r="D260" s="4">
        <f>ROUND(H259*Order!$H$2/12,2)+ROUND(K259*Order!$H$3/12,2)+ROUND(N259*Order!$H$4/12,2)+ROUND(Q259*Order!$H$5/12,2)+ROUND(T259*Order!$H$6/12,2)+ROUND(W259*Order!$H$7/12,2)+ROUND(Z259*Order!$H$8/12,2)+ROUND(AC259*Order!$H$9/12,2)+ROUND(AF259*Order!$H$10/12,2)+ROUND(AI259*Order!$H$11/12,2)</f>
        <v/>
      </c>
      <c r="E260" s="4">
        <f>MAX(0,'Start here'!$B$6-(F260+I260+L260+O260+R260+U260+X260+AA260+AD260+AG260))</f>
        <v/>
      </c>
      <c r="F260" s="4">
        <f>MIN(Order!$I$2,ROUND(H259*(1+Order!$H$2/12),2))</f>
        <v/>
      </c>
      <c r="G260" s="4">
        <f>MAX(0,MIN(ROUND(H259*(1+Order!$H$2/12),2)-F260,E260-(0)))</f>
        <v/>
      </c>
      <c r="H260" s="4">
        <f>MAX(0,ROUND(ROUND(H259*(1+Order!$H$2/12),2)-F260-G260,2))</f>
        <v/>
      </c>
      <c r="I260" s="4">
        <f>MIN(Order!$I$3,ROUND(K259*(1+Order!$H$3/12),2))</f>
        <v/>
      </c>
      <c r="J260" s="4">
        <f>MAX(0,MIN(ROUND(K259*(1+Order!$H$3/12),2)-I260,E260-(G260)))</f>
        <v/>
      </c>
      <c r="K260" s="4">
        <f>MAX(0,ROUND(ROUND(K259*(1+Order!$H$3/12),2)-I260-J260,2))</f>
        <v/>
      </c>
      <c r="L260" s="4">
        <f>MIN(Order!$I$4,ROUND(N259*(1+Order!$H$4/12),2))</f>
        <v/>
      </c>
      <c r="M260" s="4">
        <f>MAX(0,MIN(ROUND(N259*(1+Order!$H$4/12),2)-L260,E260-(G260+J260)))</f>
        <v/>
      </c>
      <c r="N260" s="4">
        <f>MAX(0,ROUND(ROUND(N259*(1+Order!$H$4/12),2)-L260-M260,2))</f>
        <v/>
      </c>
      <c r="O260" s="4">
        <f>MIN(Order!$I$5,ROUND(Q259*(1+Order!$H$5/12),2))</f>
        <v/>
      </c>
      <c r="P260" s="4">
        <f>MAX(0,MIN(ROUND(Q259*(1+Order!$H$5/12),2)-O260,E260-(G260+J260+M260)))</f>
        <v/>
      </c>
      <c r="Q260" s="4">
        <f>MAX(0,ROUND(ROUND(Q259*(1+Order!$H$5/12),2)-O260-P260,2))</f>
        <v/>
      </c>
      <c r="R260" s="4">
        <f>MIN(Order!$I$6,ROUND(T259*(1+Order!$H$6/12),2))</f>
        <v/>
      </c>
      <c r="S260" s="4">
        <f>MAX(0,MIN(ROUND(T259*(1+Order!$H$6/12),2)-R260,E260-(G260+J260+M260+P260)))</f>
        <v/>
      </c>
      <c r="T260" s="4">
        <f>MAX(0,ROUND(ROUND(T259*(1+Order!$H$6/12),2)-R260-S260,2))</f>
        <v/>
      </c>
      <c r="U260" s="4">
        <f>MIN(Order!$I$7,ROUND(W259*(1+Order!$H$7/12),2))</f>
        <v/>
      </c>
      <c r="V260" s="4">
        <f>MAX(0,MIN(ROUND(W259*(1+Order!$H$7/12),2)-U260,E260-(G260+J260+M260+P260+S260)))</f>
        <v/>
      </c>
      <c r="W260" s="4">
        <f>MAX(0,ROUND(ROUND(W259*(1+Order!$H$7/12),2)-U260-V260,2))</f>
        <v/>
      </c>
      <c r="X260" s="4">
        <f>MIN(Order!$I$8,ROUND(Z259*(1+Order!$H$8/12),2))</f>
        <v/>
      </c>
      <c r="Y260" s="4">
        <f>MAX(0,MIN(ROUND(Z259*(1+Order!$H$8/12),2)-X260,E260-(G260+J260+M260+P260+S260+V260)))</f>
        <v/>
      </c>
      <c r="Z260" s="4">
        <f>MAX(0,ROUND(ROUND(Z259*(1+Order!$H$8/12),2)-X260-Y260,2))</f>
        <v/>
      </c>
      <c r="AA260" s="4">
        <f>MIN(Order!$I$9,ROUND(AC259*(1+Order!$H$9/12),2))</f>
        <v/>
      </c>
      <c r="AB260" s="4">
        <f>MAX(0,MIN(ROUND(AC259*(1+Order!$H$9/12),2)-AA260,E260-(G260+J260+M260+P260+S260+V260+Y260)))</f>
        <v/>
      </c>
      <c r="AC260" s="4">
        <f>MAX(0,ROUND(ROUND(AC259*(1+Order!$H$9/12),2)-AA260-AB260,2))</f>
        <v/>
      </c>
      <c r="AD260" s="4">
        <f>MIN(Order!$I$10,ROUND(AF259*(1+Order!$H$10/12),2))</f>
        <v/>
      </c>
      <c r="AE260" s="4">
        <f>MAX(0,MIN(ROUND(AF259*(1+Order!$H$10/12),2)-AD260,E260-(G260+J260+M260+P260+S260+V260+Y260+AB260)))</f>
        <v/>
      </c>
      <c r="AF260" s="4">
        <f>MAX(0,ROUND(ROUND(AF259*(1+Order!$H$10/12),2)-AD260-AE260,2))</f>
        <v/>
      </c>
      <c r="AG260" s="4">
        <f>MIN(Order!$I$11,ROUND(AI259*(1+Order!$H$11/12),2))</f>
        <v/>
      </c>
      <c r="AH260" s="4">
        <f>MAX(0,MIN(ROUND(AI259*(1+Order!$H$11/12),2)-AG260,E260-(G260+J260+M260+P260+S260+V260+Y260+AB260+AE260)))</f>
        <v/>
      </c>
      <c r="AI260" s="4">
        <f>MAX(0,ROUND(ROUND(AI259*(1+Order!$H$11/12),2)-AG260-AH260,2))</f>
        <v/>
      </c>
    </row>
    <row r="261">
      <c r="A261" t="n">
        <v>258</v>
      </c>
      <c r="B261" s="16">
        <f>EDATE('Start here'!$B$7,A261-1)</f>
        <v/>
      </c>
      <c r="C261" s="4">
        <f>H261+K261+N261+Q261+T261+W261+Z261+AC261+AF261+AI261</f>
        <v/>
      </c>
      <c r="D261" s="4">
        <f>ROUND(H260*Order!$H$2/12,2)+ROUND(K260*Order!$H$3/12,2)+ROUND(N260*Order!$H$4/12,2)+ROUND(Q260*Order!$H$5/12,2)+ROUND(T260*Order!$H$6/12,2)+ROUND(W260*Order!$H$7/12,2)+ROUND(Z260*Order!$H$8/12,2)+ROUND(AC260*Order!$H$9/12,2)+ROUND(AF260*Order!$H$10/12,2)+ROUND(AI260*Order!$H$11/12,2)</f>
        <v/>
      </c>
      <c r="E261" s="4">
        <f>MAX(0,'Start here'!$B$6-(F261+I261+L261+O261+R261+U261+X261+AA261+AD261+AG261))</f>
        <v/>
      </c>
      <c r="F261" s="4">
        <f>MIN(Order!$I$2,ROUND(H260*(1+Order!$H$2/12),2))</f>
        <v/>
      </c>
      <c r="G261" s="4">
        <f>MAX(0,MIN(ROUND(H260*(1+Order!$H$2/12),2)-F261,E261-(0)))</f>
        <v/>
      </c>
      <c r="H261" s="4">
        <f>MAX(0,ROUND(ROUND(H260*(1+Order!$H$2/12),2)-F261-G261,2))</f>
        <v/>
      </c>
      <c r="I261" s="4">
        <f>MIN(Order!$I$3,ROUND(K260*(1+Order!$H$3/12),2))</f>
        <v/>
      </c>
      <c r="J261" s="4">
        <f>MAX(0,MIN(ROUND(K260*(1+Order!$H$3/12),2)-I261,E261-(G261)))</f>
        <v/>
      </c>
      <c r="K261" s="4">
        <f>MAX(0,ROUND(ROUND(K260*(1+Order!$H$3/12),2)-I261-J261,2))</f>
        <v/>
      </c>
      <c r="L261" s="4">
        <f>MIN(Order!$I$4,ROUND(N260*(1+Order!$H$4/12),2))</f>
        <v/>
      </c>
      <c r="M261" s="4">
        <f>MAX(0,MIN(ROUND(N260*(1+Order!$H$4/12),2)-L261,E261-(G261+J261)))</f>
        <v/>
      </c>
      <c r="N261" s="4">
        <f>MAX(0,ROUND(ROUND(N260*(1+Order!$H$4/12),2)-L261-M261,2))</f>
        <v/>
      </c>
      <c r="O261" s="4">
        <f>MIN(Order!$I$5,ROUND(Q260*(1+Order!$H$5/12),2))</f>
        <v/>
      </c>
      <c r="P261" s="4">
        <f>MAX(0,MIN(ROUND(Q260*(1+Order!$H$5/12),2)-O261,E261-(G261+J261+M261)))</f>
        <v/>
      </c>
      <c r="Q261" s="4">
        <f>MAX(0,ROUND(ROUND(Q260*(1+Order!$H$5/12),2)-O261-P261,2))</f>
        <v/>
      </c>
      <c r="R261" s="4">
        <f>MIN(Order!$I$6,ROUND(T260*(1+Order!$H$6/12),2))</f>
        <v/>
      </c>
      <c r="S261" s="4">
        <f>MAX(0,MIN(ROUND(T260*(1+Order!$H$6/12),2)-R261,E261-(G261+J261+M261+P261)))</f>
        <v/>
      </c>
      <c r="T261" s="4">
        <f>MAX(0,ROUND(ROUND(T260*(1+Order!$H$6/12),2)-R261-S261,2))</f>
        <v/>
      </c>
      <c r="U261" s="4">
        <f>MIN(Order!$I$7,ROUND(W260*(1+Order!$H$7/12),2))</f>
        <v/>
      </c>
      <c r="V261" s="4">
        <f>MAX(0,MIN(ROUND(W260*(1+Order!$H$7/12),2)-U261,E261-(G261+J261+M261+P261+S261)))</f>
        <v/>
      </c>
      <c r="W261" s="4">
        <f>MAX(0,ROUND(ROUND(W260*(1+Order!$H$7/12),2)-U261-V261,2))</f>
        <v/>
      </c>
      <c r="X261" s="4">
        <f>MIN(Order!$I$8,ROUND(Z260*(1+Order!$H$8/12),2))</f>
        <v/>
      </c>
      <c r="Y261" s="4">
        <f>MAX(0,MIN(ROUND(Z260*(1+Order!$H$8/12),2)-X261,E261-(G261+J261+M261+P261+S261+V261)))</f>
        <v/>
      </c>
      <c r="Z261" s="4">
        <f>MAX(0,ROUND(ROUND(Z260*(1+Order!$H$8/12),2)-X261-Y261,2))</f>
        <v/>
      </c>
      <c r="AA261" s="4">
        <f>MIN(Order!$I$9,ROUND(AC260*(1+Order!$H$9/12),2))</f>
        <v/>
      </c>
      <c r="AB261" s="4">
        <f>MAX(0,MIN(ROUND(AC260*(1+Order!$H$9/12),2)-AA261,E261-(G261+J261+M261+P261+S261+V261+Y261)))</f>
        <v/>
      </c>
      <c r="AC261" s="4">
        <f>MAX(0,ROUND(ROUND(AC260*(1+Order!$H$9/12),2)-AA261-AB261,2))</f>
        <v/>
      </c>
      <c r="AD261" s="4">
        <f>MIN(Order!$I$10,ROUND(AF260*(1+Order!$H$10/12),2))</f>
        <v/>
      </c>
      <c r="AE261" s="4">
        <f>MAX(0,MIN(ROUND(AF260*(1+Order!$H$10/12),2)-AD261,E261-(G261+J261+M261+P261+S261+V261+Y261+AB261)))</f>
        <v/>
      </c>
      <c r="AF261" s="4">
        <f>MAX(0,ROUND(ROUND(AF260*(1+Order!$H$10/12),2)-AD261-AE261,2))</f>
        <v/>
      </c>
      <c r="AG261" s="4">
        <f>MIN(Order!$I$11,ROUND(AI260*(1+Order!$H$11/12),2))</f>
        <v/>
      </c>
      <c r="AH261" s="4">
        <f>MAX(0,MIN(ROUND(AI260*(1+Order!$H$11/12),2)-AG261,E261-(G261+J261+M261+P261+S261+V261+Y261+AB261+AE261)))</f>
        <v/>
      </c>
      <c r="AI261" s="4">
        <f>MAX(0,ROUND(ROUND(AI260*(1+Order!$H$11/12),2)-AG261-AH261,2))</f>
        <v/>
      </c>
    </row>
    <row r="262">
      <c r="A262" t="n">
        <v>259</v>
      </c>
      <c r="B262" s="16">
        <f>EDATE('Start here'!$B$7,A262-1)</f>
        <v/>
      </c>
      <c r="C262" s="4">
        <f>H262+K262+N262+Q262+T262+W262+Z262+AC262+AF262+AI262</f>
        <v/>
      </c>
      <c r="D262" s="4">
        <f>ROUND(H261*Order!$H$2/12,2)+ROUND(K261*Order!$H$3/12,2)+ROUND(N261*Order!$H$4/12,2)+ROUND(Q261*Order!$H$5/12,2)+ROUND(T261*Order!$H$6/12,2)+ROUND(W261*Order!$H$7/12,2)+ROUND(Z261*Order!$H$8/12,2)+ROUND(AC261*Order!$H$9/12,2)+ROUND(AF261*Order!$H$10/12,2)+ROUND(AI261*Order!$H$11/12,2)</f>
        <v/>
      </c>
      <c r="E262" s="4">
        <f>MAX(0,'Start here'!$B$6-(F262+I262+L262+O262+R262+U262+X262+AA262+AD262+AG262))</f>
        <v/>
      </c>
      <c r="F262" s="4">
        <f>MIN(Order!$I$2,ROUND(H261*(1+Order!$H$2/12),2))</f>
        <v/>
      </c>
      <c r="G262" s="4">
        <f>MAX(0,MIN(ROUND(H261*(1+Order!$H$2/12),2)-F262,E262-(0)))</f>
        <v/>
      </c>
      <c r="H262" s="4">
        <f>MAX(0,ROUND(ROUND(H261*(1+Order!$H$2/12),2)-F262-G262,2))</f>
        <v/>
      </c>
      <c r="I262" s="4">
        <f>MIN(Order!$I$3,ROUND(K261*(1+Order!$H$3/12),2))</f>
        <v/>
      </c>
      <c r="J262" s="4">
        <f>MAX(0,MIN(ROUND(K261*(1+Order!$H$3/12),2)-I262,E262-(G262)))</f>
        <v/>
      </c>
      <c r="K262" s="4">
        <f>MAX(0,ROUND(ROUND(K261*(1+Order!$H$3/12),2)-I262-J262,2))</f>
        <v/>
      </c>
      <c r="L262" s="4">
        <f>MIN(Order!$I$4,ROUND(N261*(1+Order!$H$4/12),2))</f>
        <v/>
      </c>
      <c r="M262" s="4">
        <f>MAX(0,MIN(ROUND(N261*(1+Order!$H$4/12),2)-L262,E262-(G262+J262)))</f>
        <v/>
      </c>
      <c r="N262" s="4">
        <f>MAX(0,ROUND(ROUND(N261*(1+Order!$H$4/12),2)-L262-M262,2))</f>
        <v/>
      </c>
      <c r="O262" s="4">
        <f>MIN(Order!$I$5,ROUND(Q261*(1+Order!$H$5/12),2))</f>
        <v/>
      </c>
      <c r="P262" s="4">
        <f>MAX(0,MIN(ROUND(Q261*(1+Order!$H$5/12),2)-O262,E262-(G262+J262+M262)))</f>
        <v/>
      </c>
      <c r="Q262" s="4">
        <f>MAX(0,ROUND(ROUND(Q261*(1+Order!$H$5/12),2)-O262-P262,2))</f>
        <v/>
      </c>
      <c r="R262" s="4">
        <f>MIN(Order!$I$6,ROUND(T261*(1+Order!$H$6/12),2))</f>
        <v/>
      </c>
      <c r="S262" s="4">
        <f>MAX(0,MIN(ROUND(T261*(1+Order!$H$6/12),2)-R262,E262-(G262+J262+M262+P262)))</f>
        <v/>
      </c>
      <c r="T262" s="4">
        <f>MAX(0,ROUND(ROUND(T261*(1+Order!$H$6/12),2)-R262-S262,2))</f>
        <v/>
      </c>
      <c r="U262" s="4">
        <f>MIN(Order!$I$7,ROUND(W261*(1+Order!$H$7/12),2))</f>
        <v/>
      </c>
      <c r="V262" s="4">
        <f>MAX(0,MIN(ROUND(W261*(1+Order!$H$7/12),2)-U262,E262-(G262+J262+M262+P262+S262)))</f>
        <v/>
      </c>
      <c r="W262" s="4">
        <f>MAX(0,ROUND(ROUND(W261*(1+Order!$H$7/12),2)-U262-V262,2))</f>
        <v/>
      </c>
      <c r="X262" s="4">
        <f>MIN(Order!$I$8,ROUND(Z261*(1+Order!$H$8/12),2))</f>
        <v/>
      </c>
      <c r="Y262" s="4">
        <f>MAX(0,MIN(ROUND(Z261*(1+Order!$H$8/12),2)-X262,E262-(G262+J262+M262+P262+S262+V262)))</f>
        <v/>
      </c>
      <c r="Z262" s="4">
        <f>MAX(0,ROUND(ROUND(Z261*(1+Order!$H$8/12),2)-X262-Y262,2))</f>
        <v/>
      </c>
      <c r="AA262" s="4">
        <f>MIN(Order!$I$9,ROUND(AC261*(1+Order!$H$9/12),2))</f>
        <v/>
      </c>
      <c r="AB262" s="4">
        <f>MAX(0,MIN(ROUND(AC261*(1+Order!$H$9/12),2)-AA262,E262-(G262+J262+M262+P262+S262+V262+Y262)))</f>
        <v/>
      </c>
      <c r="AC262" s="4">
        <f>MAX(0,ROUND(ROUND(AC261*(1+Order!$H$9/12),2)-AA262-AB262,2))</f>
        <v/>
      </c>
      <c r="AD262" s="4">
        <f>MIN(Order!$I$10,ROUND(AF261*(1+Order!$H$10/12),2))</f>
        <v/>
      </c>
      <c r="AE262" s="4">
        <f>MAX(0,MIN(ROUND(AF261*(1+Order!$H$10/12),2)-AD262,E262-(G262+J262+M262+P262+S262+V262+Y262+AB262)))</f>
        <v/>
      </c>
      <c r="AF262" s="4">
        <f>MAX(0,ROUND(ROUND(AF261*(1+Order!$H$10/12),2)-AD262-AE262,2))</f>
        <v/>
      </c>
      <c r="AG262" s="4">
        <f>MIN(Order!$I$11,ROUND(AI261*(1+Order!$H$11/12),2))</f>
        <v/>
      </c>
      <c r="AH262" s="4">
        <f>MAX(0,MIN(ROUND(AI261*(1+Order!$H$11/12),2)-AG262,E262-(G262+J262+M262+P262+S262+V262+Y262+AB262+AE262)))</f>
        <v/>
      </c>
      <c r="AI262" s="4">
        <f>MAX(0,ROUND(ROUND(AI261*(1+Order!$H$11/12),2)-AG262-AH262,2))</f>
        <v/>
      </c>
    </row>
    <row r="263">
      <c r="A263" t="n">
        <v>260</v>
      </c>
      <c r="B263" s="16">
        <f>EDATE('Start here'!$B$7,A263-1)</f>
        <v/>
      </c>
      <c r="C263" s="4">
        <f>H263+K263+N263+Q263+T263+W263+Z263+AC263+AF263+AI263</f>
        <v/>
      </c>
      <c r="D263" s="4">
        <f>ROUND(H262*Order!$H$2/12,2)+ROUND(K262*Order!$H$3/12,2)+ROUND(N262*Order!$H$4/12,2)+ROUND(Q262*Order!$H$5/12,2)+ROUND(T262*Order!$H$6/12,2)+ROUND(W262*Order!$H$7/12,2)+ROUND(Z262*Order!$H$8/12,2)+ROUND(AC262*Order!$H$9/12,2)+ROUND(AF262*Order!$H$10/12,2)+ROUND(AI262*Order!$H$11/12,2)</f>
        <v/>
      </c>
      <c r="E263" s="4">
        <f>MAX(0,'Start here'!$B$6-(F263+I263+L263+O263+R263+U263+X263+AA263+AD263+AG263))</f>
        <v/>
      </c>
      <c r="F263" s="4">
        <f>MIN(Order!$I$2,ROUND(H262*(1+Order!$H$2/12),2))</f>
        <v/>
      </c>
      <c r="G263" s="4">
        <f>MAX(0,MIN(ROUND(H262*(1+Order!$H$2/12),2)-F263,E263-(0)))</f>
        <v/>
      </c>
      <c r="H263" s="4">
        <f>MAX(0,ROUND(ROUND(H262*(1+Order!$H$2/12),2)-F263-G263,2))</f>
        <v/>
      </c>
      <c r="I263" s="4">
        <f>MIN(Order!$I$3,ROUND(K262*(1+Order!$H$3/12),2))</f>
        <v/>
      </c>
      <c r="J263" s="4">
        <f>MAX(0,MIN(ROUND(K262*(1+Order!$H$3/12),2)-I263,E263-(G263)))</f>
        <v/>
      </c>
      <c r="K263" s="4">
        <f>MAX(0,ROUND(ROUND(K262*(1+Order!$H$3/12),2)-I263-J263,2))</f>
        <v/>
      </c>
      <c r="L263" s="4">
        <f>MIN(Order!$I$4,ROUND(N262*(1+Order!$H$4/12),2))</f>
        <v/>
      </c>
      <c r="M263" s="4">
        <f>MAX(0,MIN(ROUND(N262*(1+Order!$H$4/12),2)-L263,E263-(G263+J263)))</f>
        <v/>
      </c>
      <c r="N263" s="4">
        <f>MAX(0,ROUND(ROUND(N262*(1+Order!$H$4/12),2)-L263-M263,2))</f>
        <v/>
      </c>
      <c r="O263" s="4">
        <f>MIN(Order!$I$5,ROUND(Q262*(1+Order!$H$5/12),2))</f>
        <v/>
      </c>
      <c r="P263" s="4">
        <f>MAX(0,MIN(ROUND(Q262*(1+Order!$H$5/12),2)-O263,E263-(G263+J263+M263)))</f>
        <v/>
      </c>
      <c r="Q263" s="4">
        <f>MAX(0,ROUND(ROUND(Q262*(1+Order!$H$5/12),2)-O263-P263,2))</f>
        <v/>
      </c>
      <c r="R263" s="4">
        <f>MIN(Order!$I$6,ROUND(T262*(1+Order!$H$6/12),2))</f>
        <v/>
      </c>
      <c r="S263" s="4">
        <f>MAX(0,MIN(ROUND(T262*(1+Order!$H$6/12),2)-R263,E263-(G263+J263+M263+P263)))</f>
        <v/>
      </c>
      <c r="T263" s="4">
        <f>MAX(0,ROUND(ROUND(T262*(1+Order!$H$6/12),2)-R263-S263,2))</f>
        <v/>
      </c>
      <c r="U263" s="4">
        <f>MIN(Order!$I$7,ROUND(W262*(1+Order!$H$7/12),2))</f>
        <v/>
      </c>
      <c r="V263" s="4">
        <f>MAX(0,MIN(ROUND(W262*(1+Order!$H$7/12),2)-U263,E263-(G263+J263+M263+P263+S263)))</f>
        <v/>
      </c>
      <c r="W263" s="4">
        <f>MAX(0,ROUND(ROUND(W262*(1+Order!$H$7/12),2)-U263-V263,2))</f>
        <v/>
      </c>
      <c r="X263" s="4">
        <f>MIN(Order!$I$8,ROUND(Z262*(1+Order!$H$8/12),2))</f>
        <v/>
      </c>
      <c r="Y263" s="4">
        <f>MAX(0,MIN(ROUND(Z262*(1+Order!$H$8/12),2)-X263,E263-(G263+J263+M263+P263+S263+V263)))</f>
        <v/>
      </c>
      <c r="Z263" s="4">
        <f>MAX(0,ROUND(ROUND(Z262*(1+Order!$H$8/12),2)-X263-Y263,2))</f>
        <v/>
      </c>
      <c r="AA263" s="4">
        <f>MIN(Order!$I$9,ROUND(AC262*(1+Order!$H$9/12),2))</f>
        <v/>
      </c>
      <c r="AB263" s="4">
        <f>MAX(0,MIN(ROUND(AC262*(1+Order!$H$9/12),2)-AA263,E263-(G263+J263+M263+P263+S263+V263+Y263)))</f>
        <v/>
      </c>
      <c r="AC263" s="4">
        <f>MAX(0,ROUND(ROUND(AC262*(1+Order!$H$9/12),2)-AA263-AB263,2))</f>
        <v/>
      </c>
      <c r="AD263" s="4">
        <f>MIN(Order!$I$10,ROUND(AF262*(1+Order!$H$10/12),2))</f>
        <v/>
      </c>
      <c r="AE263" s="4">
        <f>MAX(0,MIN(ROUND(AF262*(1+Order!$H$10/12),2)-AD263,E263-(G263+J263+M263+P263+S263+V263+Y263+AB263)))</f>
        <v/>
      </c>
      <c r="AF263" s="4">
        <f>MAX(0,ROUND(ROUND(AF262*(1+Order!$H$10/12),2)-AD263-AE263,2))</f>
        <v/>
      </c>
      <c r="AG263" s="4">
        <f>MIN(Order!$I$11,ROUND(AI262*(1+Order!$H$11/12),2))</f>
        <v/>
      </c>
      <c r="AH263" s="4">
        <f>MAX(0,MIN(ROUND(AI262*(1+Order!$H$11/12),2)-AG263,E263-(G263+J263+M263+P263+S263+V263+Y263+AB263+AE263)))</f>
        <v/>
      </c>
      <c r="AI263" s="4">
        <f>MAX(0,ROUND(ROUND(AI262*(1+Order!$H$11/12),2)-AG263-AH263,2))</f>
        <v/>
      </c>
    </row>
    <row r="264">
      <c r="A264" t="n">
        <v>261</v>
      </c>
      <c r="B264" s="16">
        <f>EDATE('Start here'!$B$7,A264-1)</f>
        <v/>
      </c>
      <c r="C264" s="4">
        <f>H264+K264+N264+Q264+T264+W264+Z264+AC264+AF264+AI264</f>
        <v/>
      </c>
      <c r="D264" s="4">
        <f>ROUND(H263*Order!$H$2/12,2)+ROUND(K263*Order!$H$3/12,2)+ROUND(N263*Order!$H$4/12,2)+ROUND(Q263*Order!$H$5/12,2)+ROUND(T263*Order!$H$6/12,2)+ROUND(W263*Order!$H$7/12,2)+ROUND(Z263*Order!$H$8/12,2)+ROUND(AC263*Order!$H$9/12,2)+ROUND(AF263*Order!$H$10/12,2)+ROUND(AI263*Order!$H$11/12,2)</f>
        <v/>
      </c>
      <c r="E264" s="4">
        <f>MAX(0,'Start here'!$B$6-(F264+I264+L264+O264+R264+U264+X264+AA264+AD264+AG264))</f>
        <v/>
      </c>
      <c r="F264" s="4">
        <f>MIN(Order!$I$2,ROUND(H263*(1+Order!$H$2/12),2))</f>
        <v/>
      </c>
      <c r="G264" s="4">
        <f>MAX(0,MIN(ROUND(H263*(1+Order!$H$2/12),2)-F264,E264-(0)))</f>
        <v/>
      </c>
      <c r="H264" s="4">
        <f>MAX(0,ROUND(ROUND(H263*(1+Order!$H$2/12),2)-F264-G264,2))</f>
        <v/>
      </c>
      <c r="I264" s="4">
        <f>MIN(Order!$I$3,ROUND(K263*(1+Order!$H$3/12),2))</f>
        <v/>
      </c>
      <c r="J264" s="4">
        <f>MAX(0,MIN(ROUND(K263*(1+Order!$H$3/12),2)-I264,E264-(G264)))</f>
        <v/>
      </c>
      <c r="K264" s="4">
        <f>MAX(0,ROUND(ROUND(K263*(1+Order!$H$3/12),2)-I264-J264,2))</f>
        <v/>
      </c>
      <c r="L264" s="4">
        <f>MIN(Order!$I$4,ROUND(N263*(1+Order!$H$4/12),2))</f>
        <v/>
      </c>
      <c r="M264" s="4">
        <f>MAX(0,MIN(ROUND(N263*(1+Order!$H$4/12),2)-L264,E264-(G264+J264)))</f>
        <v/>
      </c>
      <c r="N264" s="4">
        <f>MAX(0,ROUND(ROUND(N263*(1+Order!$H$4/12),2)-L264-M264,2))</f>
        <v/>
      </c>
      <c r="O264" s="4">
        <f>MIN(Order!$I$5,ROUND(Q263*(1+Order!$H$5/12),2))</f>
        <v/>
      </c>
      <c r="P264" s="4">
        <f>MAX(0,MIN(ROUND(Q263*(1+Order!$H$5/12),2)-O264,E264-(G264+J264+M264)))</f>
        <v/>
      </c>
      <c r="Q264" s="4">
        <f>MAX(0,ROUND(ROUND(Q263*(1+Order!$H$5/12),2)-O264-P264,2))</f>
        <v/>
      </c>
      <c r="R264" s="4">
        <f>MIN(Order!$I$6,ROUND(T263*(1+Order!$H$6/12),2))</f>
        <v/>
      </c>
      <c r="S264" s="4">
        <f>MAX(0,MIN(ROUND(T263*(1+Order!$H$6/12),2)-R264,E264-(G264+J264+M264+P264)))</f>
        <v/>
      </c>
      <c r="T264" s="4">
        <f>MAX(0,ROUND(ROUND(T263*(1+Order!$H$6/12),2)-R264-S264,2))</f>
        <v/>
      </c>
      <c r="U264" s="4">
        <f>MIN(Order!$I$7,ROUND(W263*(1+Order!$H$7/12),2))</f>
        <v/>
      </c>
      <c r="V264" s="4">
        <f>MAX(0,MIN(ROUND(W263*(1+Order!$H$7/12),2)-U264,E264-(G264+J264+M264+P264+S264)))</f>
        <v/>
      </c>
      <c r="W264" s="4">
        <f>MAX(0,ROUND(ROUND(W263*(1+Order!$H$7/12),2)-U264-V264,2))</f>
        <v/>
      </c>
      <c r="X264" s="4">
        <f>MIN(Order!$I$8,ROUND(Z263*(1+Order!$H$8/12),2))</f>
        <v/>
      </c>
      <c r="Y264" s="4">
        <f>MAX(0,MIN(ROUND(Z263*(1+Order!$H$8/12),2)-X264,E264-(G264+J264+M264+P264+S264+V264)))</f>
        <v/>
      </c>
      <c r="Z264" s="4">
        <f>MAX(0,ROUND(ROUND(Z263*(1+Order!$H$8/12),2)-X264-Y264,2))</f>
        <v/>
      </c>
      <c r="AA264" s="4">
        <f>MIN(Order!$I$9,ROUND(AC263*(1+Order!$H$9/12),2))</f>
        <v/>
      </c>
      <c r="AB264" s="4">
        <f>MAX(0,MIN(ROUND(AC263*(1+Order!$H$9/12),2)-AA264,E264-(G264+J264+M264+P264+S264+V264+Y264)))</f>
        <v/>
      </c>
      <c r="AC264" s="4">
        <f>MAX(0,ROUND(ROUND(AC263*(1+Order!$H$9/12),2)-AA264-AB264,2))</f>
        <v/>
      </c>
      <c r="AD264" s="4">
        <f>MIN(Order!$I$10,ROUND(AF263*(1+Order!$H$10/12),2))</f>
        <v/>
      </c>
      <c r="AE264" s="4">
        <f>MAX(0,MIN(ROUND(AF263*(1+Order!$H$10/12),2)-AD264,E264-(G264+J264+M264+P264+S264+V264+Y264+AB264)))</f>
        <v/>
      </c>
      <c r="AF264" s="4">
        <f>MAX(0,ROUND(ROUND(AF263*(1+Order!$H$10/12),2)-AD264-AE264,2))</f>
        <v/>
      </c>
      <c r="AG264" s="4">
        <f>MIN(Order!$I$11,ROUND(AI263*(1+Order!$H$11/12),2))</f>
        <v/>
      </c>
      <c r="AH264" s="4">
        <f>MAX(0,MIN(ROUND(AI263*(1+Order!$H$11/12),2)-AG264,E264-(G264+J264+M264+P264+S264+V264+Y264+AB264+AE264)))</f>
        <v/>
      </c>
      <c r="AI264" s="4">
        <f>MAX(0,ROUND(ROUND(AI263*(1+Order!$H$11/12),2)-AG264-AH264,2))</f>
        <v/>
      </c>
    </row>
    <row r="265">
      <c r="A265" t="n">
        <v>262</v>
      </c>
      <c r="B265" s="16">
        <f>EDATE('Start here'!$B$7,A265-1)</f>
        <v/>
      </c>
      <c r="C265" s="4">
        <f>H265+K265+N265+Q265+T265+W265+Z265+AC265+AF265+AI265</f>
        <v/>
      </c>
      <c r="D265" s="4">
        <f>ROUND(H264*Order!$H$2/12,2)+ROUND(K264*Order!$H$3/12,2)+ROUND(N264*Order!$H$4/12,2)+ROUND(Q264*Order!$H$5/12,2)+ROUND(T264*Order!$H$6/12,2)+ROUND(W264*Order!$H$7/12,2)+ROUND(Z264*Order!$H$8/12,2)+ROUND(AC264*Order!$H$9/12,2)+ROUND(AF264*Order!$H$10/12,2)+ROUND(AI264*Order!$H$11/12,2)</f>
        <v/>
      </c>
      <c r="E265" s="4">
        <f>MAX(0,'Start here'!$B$6-(F265+I265+L265+O265+R265+U265+X265+AA265+AD265+AG265))</f>
        <v/>
      </c>
      <c r="F265" s="4">
        <f>MIN(Order!$I$2,ROUND(H264*(1+Order!$H$2/12),2))</f>
        <v/>
      </c>
      <c r="G265" s="4">
        <f>MAX(0,MIN(ROUND(H264*(1+Order!$H$2/12),2)-F265,E265-(0)))</f>
        <v/>
      </c>
      <c r="H265" s="4">
        <f>MAX(0,ROUND(ROUND(H264*(1+Order!$H$2/12),2)-F265-G265,2))</f>
        <v/>
      </c>
      <c r="I265" s="4">
        <f>MIN(Order!$I$3,ROUND(K264*(1+Order!$H$3/12),2))</f>
        <v/>
      </c>
      <c r="J265" s="4">
        <f>MAX(0,MIN(ROUND(K264*(1+Order!$H$3/12),2)-I265,E265-(G265)))</f>
        <v/>
      </c>
      <c r="K265" s="4">
        <f>MAX(0,ROUND(ROUND(K264*(1+Order!$H$3/12),2)-I265-J265,2))</f>
        <v/>
      </c>
      <c r="L265" s="4">
        <f>MIN(Order!$I$4,ROUND(N264*(1+Order!$H$4/12),2))</f>
        <v/>
      </c>
      <c r="M265" s="4">
        <f>MAX(0,MIN(ROUND(N264*(1+Order!$H$4/12),2)-L265,E265-(G265+J265)))</f>
        <v/>
      </c>
      <c r="N265" s="4">
        <f>MAX(0,ROUND(ROUND(N264*(1+Order!$H$4/12),2)-L265-M265,2))</f>
        <v/>
      </c>
      <c r="O265" s="4">
        <f>MIN(Order!$I$5,ROUND(Q264*(1+Order!$H$5/12),2))</f>
        <v/>
      </c>
      <c r="P265" s="4">
        <f>MAX(0,MIN(ROUND(Q264*(1+Order!$H$5/12),2)-O265,E265-(G265+J265+M265)))</f>
        <v/>
      </c>
      <c r="Q265" s="4">
        <f>MAX(0,ROUND(ROUND(Q264*(1+Order!$H$5/12),2)-O265-P265,2))</f>
        <v/>
      </c>
      <c r="R265" s="4">
        <f>MIN(Order!$I$6,ROUND(T264*(1+Order!$H$6/12),2))</f>
        <v/>
      </c>
      <c r="S265" s="4">
        <f>MAX(0,MIN(ROUND(T264*(1+Order!$H$6/12),2)-R265,E265-(G265+J265+M265+P265)))</f>
        <v/>
      </c>
      <c r="T265" s="4">
        <f>MAX(0,ROUND(ROUND(T264*(1+Order!$H$6/12),2)-R265-S265,2))</f>
        <v/>
      </c>
      <c r="U265" s="4">
        <f>MIN(Order!$I$7,ROUND(W264*(1+Order!$H$7/12),2))</f>
        <v/>
      </c>
      <c r="V265" s="4">
        <f>MAX(0,MIN(ROUND(W264*(1+Order!$H$7/12),2)-U265,E265-(G265+J265+M265+P265+S265)))</f>
        <v/>
      </c>
      <c r="W265" s="4">
        <f>MAX(0,ROUND(ROUND(W264*(1+Order!$H$7/12),2)-U265-V265,2))</f>
        <v/>
      </c>
      <c r="X265" s="4">
        <f>MIN(Order!$I$8,ROUND(Z264*(1+Order!$H$8/12),2))</f>
        <v/>
      </c>
      <c r="Y265" s="4">
        <f>MAX(0,MIN(ROUND(Z264*(1+Order!$H$8/12),2)-X265,E265-(G265+J265+M265+P265+S265+V265)))</f>
        <v/>
      </c>
      <c r="Z265" s="4">
        <f>MAX(0,ROUND(ROUND(Z264*(1+Order!$H$8/12),2)-X265-Y265,2))</f>
        <v/>
      </c>
      <c r="AA265" s="4">
        <f>MIN(Order!$I$9,ROUND(AC264*(1+Order!$H$9/12),2))</f>
        <v/>
      </c>
      <c r="AB265" s="4">
        <f>MAX(0,MIN(ROUND(AC264*(1+Order!$H$9/12),2)-AA265,E265-(G265+J265+M265+P265+S265+V265+Y265)))</f>
        <v/>
      </c>
      <c r="AC265" s="4">
        <f>MAX(0,ROUND(ROUND(AC264*(1+Order!$H$9/12),2)-AA265-AB265,2))</f>
        <v/>
      </c>
      <c r="AD265" s="4">
        <f>MIN(Order!$I$10,ROUND(AF264*(1+Order!$H$10/12),2))</f>
        <v/>
      </c>
      <c r="AE265" s="4">
        <f>MAX(0,MIN(ROUND(AF264*(1+Order!$H$10/12),2)-AD265,E265-(G265+J265+M265+P265+S265+V265+Y265+AB265)))</f>
        <v/>
      </c>
      <c r="AF265" s="4">
        <f>MAX(0,ROUND(ROUND(AF264*(1+Order!$H$10/12),2)-AD265-AE265,2))</f>
        <v/>
      </c>
      <c r="AG265" s="4">
        <f>MIN(Order!$I$11,ROUND(AI264*(1+Order!$H$11/12),2))</f>
        <v/>
      </c>
      <c r="AH265" s="4">
        <f>MAX(0,MIN(ROUND(AI264*(1+Order!$H$11/12),2)-AG265,E265-(G265+J265+M265+P265+S265+V265+Y265+AB265+AE265)))</f>
        <v/>
      </c>
      <c r="AI265" s="4">
        <f>MAX(0,ROUND(ROUND(AI264*(1+Order!$H$11/12),2)-AG265-AH265,2))</f>
        <v/>
      </c>
    </row>
    <row r="266">
      <c r="A266" t="n">
        <v>263</v>
      </c>
      <c r="B266" s="16">
        <f>EDATE('Start here'!$B$7,A266-1)</f>
        <v/>
      </c>
      <c r="C266" s="4">
        <f>H266+K266+N266+Q266+T266+W266+Z266+AC266+AF266+AI266</f>
        <v/>
      </c>
      <c r="D266" s="4">
        <f>ROUND(H265*Order!$H$2/12,2)+ROUND(K265*Order!$H$3/12,2)+ROUND(N265*Order!$H$4/12,2)+ROUND(Q265*Order!$H$5/12,2)+ROUND(T265*Order!$H$6/12,2)+ROUND(W265*Order!$H$7/12,2)+ROUND(Z265*Order!$H$8/12,2)+ROUND(AC265*Order!$H$9/12,2)+ROUND(AF265*Order!$H$10/12,2)+ROUND(AI265*Order!$H$11/12,2)</f>
        <v/>
      </c>
      <c r="E266" s="4">
        <f>MAX(0,'Start here'!$B$6-(F266+I266+L266+O266+R266+U266+X266+AA266+AD266+AG266))</f>
        <v/>
      </c>
      <c r="F266" s="4">
        <f>MIN(Order!$I$2,ROUND(H265*(1+Order!$H$2/12),2))</f>
        <v/>
      </c>
      <c r="G266" s="4">
        <f>MAX(0,MIN(ROUND(H265*(1+Order!$H$2/12),2)-F266,E266-(0)))</f>
        <v/>
      </c>
      <c r="H266" s="4">
        <f>MAX(0,ROUND(ROUND(H265*(1+Order!$H$2/12),2)-F266-G266,2))</f>
        <v/>
      </c>
      <c r="I266" s="4">
        <f>MIN(Order!$I$3,ROUND(K265*(1+Order!$H$3/12),2))</f>
        <v/>
      </c>
      <c r="J266" s="4">
        <f>MAX(0,MIN(ROUND(K265*(1+Order!$H$3/12),2)-I266,E266-(G266)))</f>
        <v/>
      </c>
      <c r="K266" s="4">
        <f>MAX(0,ROUND(ROUND(K265*(1+Order!$H$3/12),2)-I266-J266,2))</f>
        <v/>
      </c>
      <c r="L266" s="4">
        <f>MIN(Order!$I$4,ROUND(N265*(1+Order!$H$4/12),2))</f>
        <v/>
      </c>
      <c r="M266" s="4">
        <f>MAX(0,MIN(ROUND(N265*(1+Order!$H$4/12),2)-L266,E266-(G266+J266)))</f>
        <v/>
      </c>
      <c r="N266" s="4">
        <f>MAX(0,ROUND(ROUND(N265*(1+Order!$H$4/12),2)-L266-M266,2))</f>
        <v/>
      </c>
      <c r="O266" s="4">
        <f>MIN(Order!$I$5,ROUND(Q265*(1+Order!$H$5/12),2))</f>
        <v/>
      </c>
      <c r="P266" s="4">
        <f>MAX(0,MIN(ROUND(Q265*(1+Order!$H$5/12),2)-O266,E266-(G266+J266+M266)))</f>
        <v/>
      </c>
      <c r="Q266" s="4">
        <f>MAX(0,ROUND(ROUND(Q265*(1+Order!$H$5/12),2)-O266-P266,2))</f>
        <v/>
      </c>
      <c r="R266" s="4">
        <f>MIN(Order!$I$6,ROUND(T265*(1+Order!$H$6/12),2))</f>
        <v/>
      </c>
      <c r="S266" s="4">
        <f>MAX(0,MIN(ROUND(T265*(1+Order!$H$6/12),2)-R266,E266-(G266+J266+M266+P266)))</f>
        <v/>
      </c>
      <c r="T266" s="4">
        <f>MAX(0,ROUND(ROUND(T265*(1+Order!$H$6/12),2)-R266-S266,2))</f>
        <v/>
      </c>
      <c r="U266" s="4">
        <f>MIN(Order!$I$7,ROUND(W265*(1+Order!$H$7/12),2))</f>
        <v/>
      </c>
      <c r="V266" s="4">
        <f>MAX(0,MIN(ROUND(W265*(1+Order!$H$7/12),2)-U266,E266-(G266+J266+M266+P266+S266)))</f>
        <v/>
      </c>
      <c r="W266" s="4">
        <f>MAX(0,ROUND(ROUND(W265*(1+Order!$H$7/12),2)-U266-V266,2))</f>
        <v/>
      </c>
      <c r="X266" s="4">
        <f>MIN(Order!$I$8,ROUND(Z265*(1+Order!$H$8/12),2))</f>
        <v/>
      </c>
      <c r="Y266" s="4">
        <f>MAX(0,MIN(ROUND(Z265*(1+Order!$H$8/12),2)-X266,E266-(G266+J266+M266+P266+S266+V266)))</f>
        <v/>
      </c>
      <c r="Z266" s="4">
        <f>MAX(0,ROUND(ROUND(Z265*(1+Order!$H$8/12),2)-X266-Y266,2))</f>
        <v/>
      </c>
      <c r="AA266" s="4">
        <f>MIN(Order!$I$9,ROUND(AC265*(1+Order!$H$9/12),2))</f>
        <v/>
      </c>
      <c r="AB266" s="4">
        <f>MAX(0,MIN(ROUND(AC265*(1+Order!$H$9/12),2)-AA266,E266-(G266+J266+M266+P266+S266+V266+Y266)))</f>
        <v/>
      </c>
      <c r="AC266" s="4">
        <f>MAX(0,ROUND(ROUND(AC265*(1+Order!$H$9/12),2)-AA266-AB266,2))</f>
        <v/>
      </c>
      <c r="AD266" s="4">
        <f>MIN(Order!$I$10,ROUND(AF265*(1+Order!$H$10/12),2))</f>
        <v/>
      </c>
      <c r="AE266" s="4">
        <f>MAX(0,MIN(ROUND(AF265*(1+Order!$H$10/12),2)-AD266,E266-(G266+J266+M266+P266+S266+V266+Y266+AB266)))</f>
        <v/>
      </c>
      <c r="AF266" s="4">
        <f>MAX(0,ROUND(ROUND(AF265*(1+Order!$H$10/12),2)-AD266-AE266,2))</f>
        <v/>
      </c>
      <c r="AG266" s="4">
        <f>MIN(Order!$I$11,ROUND(AI265*(1+Order!$H$11/12),2))</f>
        <v/>
      </c>
      <c r="AH266" s="4">
        <f>MAX(0,MIN(ROUND(AI265*(1+Order!$H$11/12),2)-AG266,E266-(G266+J266+M266+P266+S266+V266+Y266+AB266+AE266)))</f>
        <v/>
      </c>
      <c r="AI266" s="4">
        <f>MAX(0,ROUND(ROUND(AI265*(1+Order!$H$11/12),2)-AG266-AH266,2))</f>
        <v/>
      </c>
    </row>
    <row r="267">
      <c r="A267" t="n">
        <v>264</v>
      </c>
      <c r="B267" s="16">
        <f>EDATE('Start here'!$B$7,A267-1)</f>
        <v/>
      </c>
      <c r="C267" s="4">
        <f>H267+K267+N267+Q267+T267+W267+Z267+AC267+AF267+AI267</f>
        <v/>
      </c>
      <c r="D267" s="4">
        <f>ROUND(H266*Order!$H$2/12,2)+ROUND(K266*Order!$H$3/12,2)+ROUND(N266*Order!$H$4/12,2)+ROUND(Q266*Order!$H$5/12,2)+ROUND(T266*Order!$H$6/12,2)+ROUND(W266*Order!$H$7/12,2)+ROUND(Z266*Order!$H$8/12,2)+ROUND(AC266*Order!$H$9/12,2)+ROUND(AF266*Order!$H$10/12,2)+ROUND(AI266*Order!$H$11/12,2)</f>
        <v/>
      </c>
      <c r="E267" s="4">
        <f>MAX(0,'Start here'!$B$6-(F267+I267+L267+O267+R267+U267+X267+AA267+AD267+AG267))</f>
        <v/>
      </c>
      <c r="F267" s="4">
        <f>MIN(Order!$I$2,ROUND(H266*(1+Order!$H$2/12),2))</f>
        <v/>
      </c>
      <c r="G267" s="4">
        <f>MAX(0,MIN(ROUND(H266*(1+Order!$H$2/12),2)-F267,E267-(0)))</f>
        <v/>
      </c>
      <c r="H267" s="4">
        <f>MAX(0,ROUND(ROUND(H266*(1+Order!$H$2/12),2)-F267-G267,2))</f>
        <v/>
      </c>
      <c r="I267" s="4">
        <f>MIN(Order!$I$3,ROUND(K266*(1+Order!$H$3/12),2))</f>
        <v/>
      </c>
      <c r="J267" s="4">
        <f>MAX(0,MIN(ROUND(K266*(1+Order!$H$3/12),2)-I267,E267-(G267)))</f>
        <v/>
      </c>
      <c r="K267" s="4">
        <f>MAX(0,ROUND(ROUND(K266*(1+Order!$H$3/12),2)-I267-J267,2))</f>
        <v/>
      </c>
      <c r="L267" s="4">
        <f>MIN(Order!$I$4,ROUND(N266*(1+Order!$H$4/12),2))</f>
        <v/>
      </c>
      <c r="M267" s="4">
        <f>MAX(0,MIN(ROUND(N266*(1+Order!$H$4/12),2)-L267,E267-(G267+J267)))</f>
        <v/>
      </c>
      <c r="N267" s="4">
        <f>MAX(0,ROUND(ROUND(N266*(1+Order!$H$4/12),2)-L267-M267,2))</f>
        <v/>
      </c>
      <c r="O267" s="4">
        <f>MIN(Order!$I$5,ROUND(Q266*(1+Order!$H$5/12),2))</f>
        <v/>
      </c>
      <c r="P267" s="4">
        <f>MAX(0,MIN(ROUND(Q266*(1+Order!$H$5/12),2)-O267,E267-(G267+J267+M267)))</f>
        <v/>
      </c>
      <c r="Q267" s="4">
        <f>MAX(0,ROUND(ROUND(Q266*(1+Order!$H$5/12),2)-O267-P267,2))</f>
        <v/>
      </c>
      <c r="R267" s="4">
        <f>MIN(Order!$I$6,ROUND(T266*(1+Order!$H$6/12),2))</f>
        <v/>
      </c>
      <c r="S267" s="4">
        <f>MAX(0,MIN(ROUND(T266*(1+Order!$H$6/12),2)-R267,E267-(G267+J267+M267+P267)))</f>
        <v/>
      </c>
      <c r="T267" s="4">
        <f>MAX(0,ROUND(ROUND(T266*(1+Order!$H$6/12),2)-R267-S267,2))</f>
        <v/>
      </c>
      <c r="U267" s="4">
        <f>MIN(Order!$I$7,ROUND(W266*(1+Order!$H$7/12),2))</f>
        <v/>
      </c>
      <c r="V267" s="4">
        <f>MAX(0,MIN(ROUND(W266*(1+Order!$H$7/12),2)-U267,E267-(G267+J267+M267+P267+S267)))</f>
        <v/>
      </c>
      <c r="W267" s="4">
        <f>MAX(0,ROUND(ROUND(W266*(1+Order!$H$7/12),2)-U267-V267,2))</f>
        <v/>
      </c>
      <c r="X267" s="4">
        <f>MIN(Order!$I$8,ROUND(Z266*(1+Order!$H$8/12),2))</f>
        <v/>
      </c>
      <c r="Y267" s="4">
        <f>MAX(0,MIN(ROUND(Z266*(1+Order!$H$8/12),2)-X267,E267-(G267+J267+M267+P267+S267+V267)))</f>
        <v/>
      </c>
      <c r="Z267" s="4">
        <f>MAX(0,ROUND(ROUND(Z266*(1+Order!$H$8/12),2)-X267-Y267,2))</f>
        <v/>
      </c>
      <c r="AA267" s="4">
        <f>MIN(Order!$I$9,ROUND(AC266*(1+Order!$H$9/12),2))</f>
        <v/>
      </c>
      <c r="AB267" s="4">
        <f>MAX(0,MIN(ROUND(AC266*(1+Order!$H$9/12),2)-AA267,E267-(G267+J267+M267+P267+S267+V267+Y267)))</f>
        <v/>
      </c>
      <c r="AC267" s="4">
        <f>MAX(0,ROUND(ROUND(AC266*(1+Order!$H$9/12),2)-AA267-AB267,2))</f>
        <v/>
      </c>
      <c r="AD267" s="4">
        <f>MIN(Order!$I$10,ROUND(AF266*(1+Order!$H$10/12),2))</f>
        <v/>
      </c>
      <c r="AE267" s="4">
        <f>MAX(0,MIN(ROUND(AF266*(1+Order!$H$10/12),2)-AD267,E267-(G267+J267+M267+P267+S267+V267+Y267+AB267)))</f>
        <v/>
      </c>
      <c r="AF267" s="4">
        <f>MAX(0,ROUND(ROUND(AF266*(1+Order!$H$10/12),2)-AD267-AE267,2))</f>
        <v/>
      </c>
      <c r="AG267" s="4">
        <f>MIN(Order!$I$11,ROUND(AI266*(1+Order!$H$11/12),2))</f>
        <v/>
      </c>
      <c r="AH267" s="4">
        <f>MAX(0,MIN(ROUND(AI266*(1+Order!$H$11/12),2)-AG267,E267-(G267+J267+M267+P267+S267+V267+Y267+AB267+AE267)))</f>
        <v/>
      </c>
      <c r="AI267" s="4">
        <f>MAX(0,ROUND(ROUND(AI266*(1+Order!$H$11/12),2)-AG267-AH267,2))</f>
        <v/>
      </c>
    </row>
    <row r="268">
      <c r="A268" t="n">
        <v>265</v>
      </c>
      <c r="B268" s="16">
        <f>EDATE('Start here'!$B$7,A268-1)</f>
        <v/>
      </c>
      <c r="C268" s="4">
        <f>H268+K268+N268+Q268+T268+W268+Z268+AC268+AF268+AI268</f>
        <v/>
      </c>
      <c r="D268" s="4">
        <f>ROUND(H267*Order!$H$2/12,2)+ROUND(K267*Order!$H$3/12,2)+ROUND(N267*Order!$H$4/12,2)+ROUND(Q267*Order!$H$5/12,2)+ROUND(T267*Order!$H$6/12,2)+ROUND(W267*Order!$H$7/12,2)+ROUND(Z267*Order!$H$8/12,2)+ROUND(AC267*Order!$H$9/12,2)+ROUND(AF267*Order!$H$10/12,2)+ROUND(AI267*Order!$H$11/12,2)</f>
        <v/>
      </c>
      <c r="E268" s="4">
        <f>MAX(0,'Start here'!$B$6-(F268+I268+L268+O268+R268+U268+X268+AA268+AD268+AG268))</f>
        <v/>
      </c>
      <c r="F268" s="4">
        <f>MIN(Order!$I$2,ROUND(H267*(1+Order!$H$2/12),2))</f>
        <v/>
      </c>
      <c r="G268" s="4">
        <f>MAX(0,MIN(ROUND(H267*(1+Order!$H$2/12),2)-F268,E268-(0)))</f>
        <v/>
      </c>
      <c r="H268" s="4">
        <f>MAX(0,ROUND(ROUND(H267*(1+Order!$H$2/12),2)-F268-G268,2))</f>
        <v/>
      </c>
      <c r="I268" s="4">
        <f>MIN(Order!$I$3,ROUND(K267*(1+Order!$H$3/12),2))</f>
        <v/>
      </c>
      <c r="J268" s="4">
        <f>MAX(0,MIN(ROUND(K267*(1+Order!$H$3/12),2)-I268,E268-(G268)))</f>
        <v/>
      </c>
      <c r="K268" s="4">
        <f>MAX(0,ROUND(ROUND(K267*(1+Order!$H$3/12),2)-I268-J268,2))</f>
        <v/>
      </c>
      <c r="L268" s="4">
        <f>MIN(Order!$I$4,ROUND(N267*(1+Order!$H$4/12),2))</f>
        <v/>
      </c>
      <c r="M268" s="4">
        <f>MAX(0,MIN(ROUND(N267*(1+Order!$H$4/12),2)-L268,E268-(G268+J268)))</f>
        <v/>
      </c>
      <c r="N268" s="4">
        <f>MAX(0,ROUND(ROUND(N267*(1+Order!$H$4/12),2)-L268-M268,2))</f>
        <v/>
      </c>
      <c r="O268" s="4">
        <f>MIN(Order!$I$5,ROUND(Q267*(1+Order!$H$5/12),2))</f>
        <v/>
      </c>
      <c r="P268" s="4">
        <f>MAX(0,MIN(ROUND(Q267*(1+Order!$H$5/12),2)-O268,E268-(G268+J268+M268)))</f>
        <v/>
      </c>
      <c r="Q268" s="4">
        <f>MAX(0,ROUND(ROUND(Q267*(1+Order!$H$5/12),2)-O268-P268,2))</f>
        <v/>
      </c>
      <c r="R268" s="4">
        <f>MIN(Order!$I$6,ROUND(T267*(1+Order!$H$6/12),2))</f>
        <v/>
      </c>
      <c r="S268" s="4">
        <f>MAX(0,MIN(ROUND(T267*(1+Order!$H$6/12),2)-R268,E268-(G268+J268+M268+P268)))</f>
        <v/>
      </c>
      <c r="T268" s="4">
        <f>MAX(0,ROUND(ROUND(T267*(1+Order!$H$6/12),2)-R268-S268,2))</f>
        <v/>
      </c>
      <c r="U268" s="4">
        <f>MIN(Order!$I$7,ROUND(W267*(1+Order!$H$7/12),2))</f>
        <v/>
      </c>
      <c r="V268" s="4">
        <f>MAX(0,MIN(ROUND(W267*(1+Order!$H$7/12),2)-U268,E268-(G268+J268+M268+P268+S268)))</f>
        <v/>
      </c>
      <c r="W268" s="4">
        <f>MAX(0,ROUND(ROUND(W267*(1+Order!$H$7/12),2)-U268-V268,2))</f>
        <v/>
      </c>
      <c r="X268" s="4">
        <f>MIN(Order!$I$8,ROUND(Z267*(1+Order!$H$8/12),2))</f>
        <v/>
      </c>
      <c r="Y268" s="4">
        <f>MAX(0,MIN(ROUND(Z267*(1+Order!$H$8/12),2)-X268,E268-(G268+J268+M268+P268+S268+V268)))</f>
        <v/>
      </c>
      <c r="Z268" s="4">
        <f>MAX(0,ROUND(ROUND(Z267*(1+Order!$H$8/12),2)-X268-Y268,2))</f>
        <v/>
      </c>
      <c r="AA268" s="4">
        <f>MIN(Order!$I$9,ROUND(AC267*(1+Order!$H$9/12),2))</f>
        <v/>
      </c>
      <c r="AB268" s="4">
        <f>MAX(0,MIN(ROUND(AC267*(1+Order!$H$9/12),2)-AA268,E268-(G268+J268+M268+P268+S268+V268+Y268)))</f>
        <v/>
      </c>
      <c r="AC268" s="4">
        <f>MAX(0,ROUND(ROUND(AC267*(1+Order!$H$9/12),2)-AA268-AB268,2))</f>
        <v/>
      </c>
      <c r="AD268" s="4">
        <f>MIN(Order!$I$10,ROUND(AF267*(1+Order!$H$10/12),2))</f>
        <v/>
      </c>
      <c r="AE268" s="4">
        <f>MAX(0,MIN(ROUND(AF267*(1+Order!$H$10/12),2)-AD268,E268-(G268+J268+M268+P268+S268+V268+Y268+AB268)))</f>
        <v/>
      </c>
      <c r="AF268" s="4">
        <f>MAX(0,ROUND(ROUND(AF267*(1+Order!$H$10/12),2)-AD268-AE268,2))</f>
        <v/>
      </c>
      <c r="AG268" s="4">
        <f>MIN(Order!$I$11,ROUND(AI267*(1+Order!$H$11/12),2))</f>
        <v/>
      </c>
      <c r="AH268" s="4">
        <f>MAX(0,MIN(ROUND(AI267*(1+Order!$H$11/12),2)-AG268,E268-(G268+J268+M268+P268+S268+V268+Y268+AB268+AE268)))</f>
        <v/>
      </c>
      <c r="AI268" s="4">
        <f>MAX(0,ROUND(ROUND(AI267*(1+Order!$H$11/12),2)-AG268-AH268,2))</f>
        <v/>
      </c>
    </row>
    <row r="269">
      <c r="A269" t="n">
        <v>266</v>
      </c>
      <c r="B269" s="16">
        <f>EDATE('Start here'!$B$7,A269-1)</f>
        <v/>
      </c>
      <c r="C269" s="4">
        <f>H269+K269+N269+Q269+T269+W269+Z269+AC269+AF269+AI269</f>
        <v/>
      </c>
      <c r="D269" s="4">
        <f>ROUND(H268*Order!$H$2/12,2)+ROUND(K268*Order!$H$3/12,2)+ROUND(N268*Order!$H$4/12,2)+ROUND(Q268*Order!$H$5/12,2)+ROUND(T268*Order!$H$6/12,2)+ROUND(W268*Order!$H$7/12,2)+ROUND(Z268*Order!$H$8/12,2)+ROUND(AC268*Order!$H$9/12,2)+ROUND(AF268*Order!$H$10/12,2)+ROUND(AI268*Order!$H$11/12,2)</f>
        <v/>
      </c>
      <c r="E269" s="4">
        <f>MAX(0,'Start here'!$B$6-(F269+I269+L269+O269+R269+U269+X269+AA269+AD269+AG269))</f>
        <v/>
      </c>
      <c r="F269" s="4">
        <f>MIN(Order!$I$2,ROUND(H268*(1+Order!$H$2/12),2))</f>
        <v/>
      </c>
      <c r="G269" s="4">
        <f>MAX(0,MIN(ROUND(H268*(1+Order!$H$2/12),2)-F269,E269-(0)))</f>
        <v/>
      </c>
      <c r="H269" s="4">
        <f>MAX(0,ROUND(ROUND(H268*(1+Order!$H$2/12),2)-F269-G269,2))</f>
        <v/>
      </c>
      <c r="I269" s="4">
        <f>MIN(Order!$I$3,ROUND(K268*(1+Order!$H$3/12),2))</f>
        <v/>
      </c>
      <c r="J269" s="4">
        <f>MAX(0,MIN(ROUND(K268*(1+Order!$H$3/12),2)-I269,E269-(G269)))</f>
        <v/>
      </c>
      <c r="K269" s="4">
        <f>MAX(0,ROUND(ROUND(K268*(1+Order!$H$3/12),2)-I269-J269,2))</f>
        <v/>
      </c>
      <c r="L269" s="4">
        <f>MIN(Order!$I$4,ROUND(N268*(1+Order!$H$4/12),2))</f>
        <v/>
      </c>
      <c r="M269" s="4">
        <f>MAX(0,MIN(ROUND(N268*(1+Order!$H$4/12),2)-L269,E269-(G269+J269)))</f>
        <v/>
      </c>
      <c r="N269" s="4">
        <f>MAX(0,ROUND(ROUND(N268*(1+Order!$H$4/12),2)-L269-M269,2))</f>
        <v/>
      </c>
      <c r="O269" s="4">
        <f>MIN(Order!$I$5,ROUND(Q268*(1+Order!$H$5/12),2))</f>
        <v/>
      </c>
      <c r="P269" s="4">
        <f>MAX(0,MIN(ROUND(Q268*(1+Order!$H$5/12),2)-O269,E269-(G269+J269+M269)))</f>
        <v/>
      </c>
      <c r="Q269" s="4">
        <f>MAX(0,ROUND(ROUND(Q268*(1+Order!$H$5/12),2)-O269-P269,2))</f>
        <v/>
      </c>
      <c r="R269" s="4">
        <f>MIN(Order!$I$6,ROUND(T268*(1+Order!$H$6/12),2))</f>
        <v/>
      </c>
      <c r="S269" s="4">
        <f>MAX(0,MIN(ROUND(T268*(1+Order!$H$6/12),2)-R269,E269-(G269+J269+M269+P269)))</f>
        <v/>
      </c>
      <c r="T269" s="4">
        <f>MAX(0,ROUND(ROUND(T268*(1+Order!$H$6/12),2)-R269-S269,2))</f>
        <v/>
      </c>
      <c r="U269" s="4">
        <f>MIN(Order!$I$7,ROUND(W268*(1+Order!$H$7/12),2))</f>
        <v/>
      </c>
      <c r="V269" s="4">
        <f>MAX(0,MIN(ROUND(W268*(1+Order!$H$7/12),2)-U269,E269-(G269+J269+M269+P269+S269)))</f>
        <v/>
      </c>
      <c r="W269" s="4">
        <f>MAX(0,ROUND(ROUND(W268*(1+Order!$H$7/12),2)-U269-V269,2))</f>
        <v/>
      </c>
      <c r="X269" s="4">
        <f>MIN(Order!$I$8,ROUND(Z268*(1+Order!$H$8/12),2))</f>
        <v/>
      </c>
      <c r="Y269" s="4">
        <f>MAX(0,MIN(ROUND(Z268*(1+Order!$H$8/12),2)-X269,E269-(G269+J269+M269+P269+S269+V269)))</f>
        <v/>
      </c>
      <c r="Z269" s="4">
        <f>MAX(0,ROUND(ROUND(Z268*(1+Order!$H$8/12),2)-X269-Y269,2))</f>
        <v/>
      </c>
      <c r="AA269" s="4">
        <f>MIN(Order!$I$9,ROUND(AC268*(1+Order!$H$9/12),2))</f>
        <v/>
      </c>
      <c r="AB269" s="4">
        <f>MAX(0,MIN(ROUND(AC268*(1+Order!$H$9/12),2)-AA269,E269-(G269+J269+M269+P269+S269+V269+Y269)))</f>
        <v/>
      </c>
      <c r="AC269" s="4">
        <f>MAX(0,ROUND(ROUND(AC268*(1+Order!$H$9/12),2)-AA269-AB269,2))</f>
        <v/>
      </c>
      <c r="AD269" s="4">
        <f>MIN(Order!$I$10,ROUND(AF268*(1+Order!$H$10/12),2))</f>
        <v/>
      </c>
      <c r="AE269" s="4">
        <f>MAX(0,MIN(ROUND(AF268*(1+Order!$H$10/12),2)-AD269,E269-(G269+J269+M269+P269+S269+V269+Y269+AB269)))</f>
        <v/>
      </c>
      <c r="AF269" s="4">
        <f>MAX(0,ROUND(ROUND(AF268*(1+Order!$H$10/12),2)-AD269-AE269,2))</f>
        <v/>
      </c>
      <c r="AG269" s="4">
        <f>MIN(Order!$I$11,ROUND(AI268*(1+Order!$H$11/12),2))</f>
        <v/>
      </c>
      <c r="AH269" s="4">
        <f>MAX(0,MIN(ROUND(AI268*(1+Order!$H$11/12),2)-AG269,E269-(G269+J269+M269+P269+S269+V269+Y269+AB269+AE269)))</f>
        <v/>
      </c>
      <c r="AI269" s="4">
        <f>MAX(0,ROUND(ROUND(AI268*(1+Order!$H$11/12),2)-AG269-AH269,2))</f>
        <v/>
      </c>
    </row>
    <row r="270">
      <c r="A270" t="n">
        <v>267</v>
      </c>
      <c r="B270" s="16">
        <f>EDATE('Start here'!$B$7,A270-1)</f>
        <v/>
      </c>
      <c r="C270" s="4">
        <f>H270+K270+N270+Q270+T270+W270+Z270+AC270+AF270+AI270</f>
        <v/>
      </c>
      <c r="D270" s="4">
        <f>ROUND(H269*Order!$H$2/12,2)+ROUND(K269*Order!$H$3/12,2)+ROUND(N269*Order!$H$4/12,2)+ROUND(Q269*Order!$H$5/12,2)+ROUND(T269*Order!$H$6/12,2)+ROUND(W269*Order!$H$7/12,2)+ROUND(Z269*Order!$H$8/12,2)+ROUND(AC269*Order!$H$9/12,2)+ROUND(AF269*Order!$H$10/12,2)+ROUND(AI269*Order!$H$11/12,2)</f>
        <v/>
      </c>
      <c r="E270" s="4">
        <f>MAX(0,'Start here'!$B$6-(F270+I270+L270+O270+R270+U270+X270+AA270+AD270+AG270))</f>
        <v/>
      </c>
      <c r="F270" s="4">
        <f>MIN(Order!$I$2,ROUND(H269*(1+Order!$H$2/12),2))</f>
        <v/>
      </c>
      <c r="G270" s="4">
        <f>MAX(0,MIN(ROUND(H269*(1+Order!$H$2/12),2)-F270,E270-(0)))</f>
        <v/>
      </c>
      <c r="H270" s="4">
        <f>MAX(0,ROUND(ROUND(H269*(1+Order!$H$2/12),2)-F270-G270,2))</f>
        <v/>
      </c>
      <c r="I270" s="4">
        <f>MIN(Order!$I$3,ROUND(K269*(1+Order!$H$3/12),2))</f>
        <v/>
      </c>
      <c r="J270" s="4">
        <f>MAX(0,MIN(ROUND(K269*(1+Order!$H$3/12),2)-I270,E270-(G270)))</f>
        <v/>
      </c>
      <c r="K270" s="4">
        <f>MAX(0,ROUND(ROUND(K269*(1+Order!$H$3/12),2)-I270-J270,2))</f>
        <v/>
      </c>
      <c r="L270" s="4">
        <f>MIN(Order!$I$4,ROUND(N269*(1+Order!$H$4/12),2))</f>
        <v/>
      </c>
      <c r="M270" s="4">
        <f>MAX(0,MIN(ROUND(N269*(1+Order!$H$4/12),2)-L270,E270-(G270+J270)))</f>
        <v/>
      </c>
      <c r="N270" s="4">
        <f>MAX(0,ROUND(ROUND(N269*(1+Order!$H$4/12),2)-L270-M270,2))</f>
        <v/>
      </c>
      <c r="O270" s="4">
        <f>MIN(Order!$I$5,ROUND(Q269*(1+Order!$H$5/12),2))</f>
        <v/>
      </c>
      <c r="P270" s="4">
        <f>MAX(0,MIN(ROUND(Q269*(1+Order!$H$5/12),2)-O270,E270-(G270+J270+M270)))</f>
        <v/>
      </c>
      <c r="Q270" s="4">
        <f>MAX(0,ROUND(ROUND(Q269*(1+Order!$H$5/12),2)-O270-P270,2))</f>
        <v/>
      </c>
      <c r="R270" s="4">
        <f>MIN(Order!$I$6,ROUND(T269*(1+Order!$H$6/12),2))</f>
        <v/>
      </c>
      <c r="S270" s="4">
        <f>MAX(0,MIN(ROUND(T269*(1+Order!$H$6/12),2)-R270,E270-(G270+J270+M270+P270)))</f>
        <v/>
      </c>
      <c r="T270" s="4">
        <f>MAX(0,ROUND(ROUND(T269*(1+Order!$H$6/12),2)-R270-S270,2))</f>
        <v/>
      </c>
      <c r="U270" s="4">
        <f>MIN(Order!$I$7,ROUND(W269*(1+Order!$H$7/12),2))</f>
        <v/>
      </c>
      <c r="V270" s="4">
        <f>MAX(0,MIN(ROUND(W269*(1+Order!$H$7/12),2)-U270,E270-(G270+J270+M270+P270+S270)))</f>
        <v/>
      </c>
      <c r="W270" s="4">
        <f>MAX(0,ROUND(ROUND(W269*(1+Order!$H$7/12),2)-U270-V270,2))</f>
        <v/>
      </c>
      <c r="X270" s="4">
        <f>MIN(Order!$I$8,ROUND(Z269*(1+Order!$H$8/12),2))</f>
        <v/>
      </c>
      <c r="Y270" s="4">
        <f>MAX(0,MIN(ROUND(Z269*(1+Order!$H$8/12),2)-X270,E270-(G270+J270+M270+P270+S270+V270)))</f>
        <v/>
      </c>
      <c r="Z270" s="4">
        <f>MAX(0,ROUND(ROUND(Z269*(1+Order!$H$8/12),2)-X270-Y270,2))</f>
        <v/>
      </c>
      <c r="AA270" s="4">
        <f>MIN(Order!$I$9,ROUND(AC269*(1+Order!$H$9/12),2))</f>
        <v/>
      </c>
      <c r="AB270" s="4">
        <f>MAX(0,MIN(ROUND(AC269*(1+Order!$H$9/12),2)-AA270,E270-(G270+J270+M270+P270+S270+V270+Y270)))</f>
        <v/>
      </c>
      <c r="AC270" s="4">
        <f>MAX(0,ROUND(ROUND(AC269*(1+Order!$H$9/12),2)-AA270-AB270,2))</f>
        <v/>
      </c>
      <c r="AD270" s="4">
        <f>MIN(Order!$I$10,ROUND(AF269*(1+Order!$H$10/12),2))</f>
        <v/>
      </c>
      <c r="AE270" s="4">
        <f>MAX(0,MIN(ROUND(AF269*(1+Order!$H$10/12),2)-AD270,E270-(G270+J270+M270+P270+S270+V270+Y270+AB270)))</f>
        <v/>
      </c>
      <c r="AF270" s="4">
        <f>MAX(0,ROUND(ROUND(AF269*(1+Order!$H$10/12),2)-AD270-AE270,2))</f>
        <v/>
      </c>
      <c r="AG270" s="4">
        <f>MIN(Order!$I$11,ROUND(AI269*(1+Order!$H$11/12),2))</f>
        <v/>
      </c>
      <c r="AH270" s="4">
        <f>MAX(0,MIN(ROUND(AI269*(1+Order!$H$11/12),2)-AG270,E270-(G270+J270+M270+P270+S270+V270+Y270+AB270+AE270)))</f>
        <v/>
      </c>
      <c r="AI270" s="4">
        <f>MAX(0,ROUND(ROUND(AI269*(1+Order!$H$11/12),2)-AG270-AH270,2))</f>
        <v/>
      </c>
    </row>
    <row r="271">
      <c r="A271" t="n">
        <v>268</v>
      </c>
      <c r="B271" s="16">
        <f>EDATE('Start here'!$B$7,A271-1)</f>
        <v/>
      </c>
      <c r="C271" s="4">
        <f>H271+K271+N271+Q271+T271+W271+Z271+AC271+AF271+AI271</f>
        <v/>
      </c>
      <c r="D271" s="4">
        <f>ROUND(H270*Order!$H$2/12,2)+ROUND(K270*Order!$H$3/12,2)+ROUND(N270*Order!$H$4/12,2)+ROUND(Q270*Order!$H$5/12,2)+ROUND(T270*Order!$H$6/12,2)+ROUND(W270*Order!$H$7/12,2)+ROUND(Z270*Order!$H$8/12,2)+ROUND(AC270*Order!$H$9/12,2)+ROUND(AF270*Order!$H$10/12,2)+ROUND(AI270*Order!$H$11/12,2)</f>
        <v/>
      </c>
      <c r="E271" s="4">
        <f>MAX(0,'Start here'!$B$6-(F271+I271+L271+O271+R271+U271+X271+AA271+AD271+AG271))</f>
        <v/>
      </c>
      <c r="F271" s="4">
        <f>MIN(Order!$I$2,ROUND(H270*(1+Order!$H$2/12),2))</f>
        <v/>
      </c>
      <c r="G271" s="4">
        <f>MAX(0,MIN(ROUND(H270*(1+Order!$H$2/12),2)-F271,E271-(0)))</f>
        <v/>
      </c>
      <c r="H271" s="4">
        <f>MAX(0,ROUND(ROUND(H270*(1+Order!$H$2/12),2)-F271-G271,2))</f>
        <v/>
      </c>
      <c r="I271" s="4">
        <f>MIN(Order!$I$3,ROUND(K270*(1+Order!$H$3/12),2))</f>
        <v/>
      </c>
      <c r="J271" s="4">
        <f>MAX(0,MIN(ROUND(K270*(1+Order!$H$3/12),2)-I271,E271-(G271)))</f>
        <v/>
      </c>
      <c r="K271" s="4">
        <f>MAX(0,ROUND(ROUND(K270*(1+Order!$H$3/12),2)-I271-J271,2))</f>
        <v/>
      </c>
      <c r="L271" s="4">
        <f>MIN(Order!$I$4,ROUND(N270*(1+Order!$H$4/12),2))</f>
        <v/>
      </c>
      <c r="M271" s="4">
        <f>MAX(0,MIN(ROUND(N270*(1+Order!$H$4/12),2)-L271,E271-(G271+J271)))</f>
        <v/>
      </c>
      <c r="N271" s="4">
        <f>MAX(0,ROUND(ROUND(N270*(1+Order!$H$4/12),2)-L271-M271,2))</f>
        <v/>
      </c>
      <c r="O271" s="4">
        <f>MIN(Order!$I$5,ROUND(Q270*(1+Order!$H$5/12),2))</f>
        <v/>
      </c>
      <c r="P271" s="4">
        <f>MAX(0,MIN(ROUND(Q270*(1+Order!$H$5/12),2)-O271,E271-(G271+J271+M271)))</f>
        <v/>
      </c>
      <c r="Q271" s="4">
        <f>MAX(0,ROUND(ROUND(Q270*(1+Order!$H$5/12),2)-O271-P271,2))</f>
        <v/>
      </c>
      <c r="R271" s="4">
        <f>MIN(Order!$I$6,ROUND(T270*(1+Order!$H$6/12),2))</f>
        <v/>
      </c>
      <c r="S271" s="4">
        <f>MAX(0,MIN(ROUND(T270*(1+Order!$H$6/12),2)-R271,E271-(G271+J271+M271+P271)))</f>
        <v/>
      </c>
      <c r="T271" s="4">
        <f>MAX(0,ROUND(ROUND(T270*(1+Order!$H$6/12),2)-R271-S271,2))</f>
        <v/>
      </c>
      <c r="U271" s="4">
        <f>MIN(Order!$I$7,ROUND(W270*(1+Order!$H$7/12),2))</f>
        <v/>
      </c>
      <c r="V271" s="4">
        <f>MAX(0,MIN(ROUND(W270*(1+Order!$H$7/12),2)-U271,E271-(G271+J271+M271+P271+S271)))</f>
        <v/>
      </c>
      <c r="W271" s="4">
        <f>MAX(0,ROUND(ROUND(W270*(1+Order!$H$7/12),2)-U271-V271,2))</f>
        <v/>
      </c>
      <c r="X271" s="4">
        <f>MIN(Order!$I$8,ROUND(Z270*(1+Order!$H$8/12),2))</f>
        <v/>
      </c>
      <c r="Y271" s="4">
        <f>MAX(0,MIN(ROUND(Z270*(1+Order!$H$8/12),2)-X271,E271-(G271+J271+M271+P271+S271+V271)))</f>
        <v/>
      </c>
      <c r="Z271" s="4">
        <f>MAX(0,ROUND(ROUND(Z270*(1+Order!$H$8/12),2)-X271-Y271,2))</f>
        <v/>
      </c>
      <c r="AA271" s="4">
        <f>MIN(Order!$I$9,ROUND(AC270*(1+Order!$H$9/12),2))</f>
        <v/>
      </c>
      <c r="AB271" s="4">
        <f>MAX(0,MIN(ROUND(AC270*(1+Order!$H$9/12),2)-AA271,E271-(G271+J271+M271+P271+S271+V271+Y271)))</f>
        <v/>
      </c>
      <c r="AC271" s="4">
        <f>MAX(0,ROUND(ROUND(AC270*(1+Order!$H$9/12),2)-AA271-AB271,2))</f>
        <v/>
      </c>
      <c r="AD271" s="4">
        <f>MIN(Order!$I$10,ROUND(AF270*(1+Order!$H$10/12),2))</f>
        <v/>
      </c>
      <c r="AE271" s="4">
        <f>MAX(0,MIN(ROUND(AF270*(1+Order!$H$10/12),2)-AD271,E271-(G271+J271+M271+P271+S271+V271+Y271+AB271)))</f>
        <v/>
      </c>
      <c r="AF271" s="4">
        <f>MAX(0,ROUND(ROUND(AF270*(1+Order!$H$10/12),2)-AD271-AE271,2))</f>
        <v/>
      </c>
      <c r="AG271" s="4">
        <f>MIN(Order!$I$11,ROUND(AI270*(1+Order!$H$11/12),2))</f>
        <v/>
      </c>
      <c r="AH271" s="4">
        <f>MAX(0,MIN(ROUND(AI270*(1+Order!$H$11/12),2)-AG271,E271-(G271+J271+M271+P271+S271+V271+Y271+AB271+AE271)))</f>
        <v/>
      </c>
      <c r="AI271" s="4">
        <f>MAX(0,ROUND(ROUND(AI270*(1+Order!$H$11/12),2)-AG271-AH271,2))</f>
        <v/>
      </c>
    </row>
    <row r="272">
      <c r="A272" t="n">
        <v>269</v>
      </c>
      <c r="B272" s="16">
        <f>EDATE('Start here'!$B$7,A272-1)</f>
        <v/>
      </c>
      <c r="C272" s="4">
        <f>H272+K272+N272+Q272+T272+W272+Z272+AC272+AF272+AI272</f>
        <v/>
      </c>
      <c r="D272" s="4">
        <f>ROUND(H271*Order!$H$2/12,2)+ROUND(K271*Order!$H$3/12,2)+ROUND(N271*Order!$H$4/12,2)+ROUND(Q271*Order!$H$5/12,2)+ROUND(T271*Order!$H$6/12,2)+ROUND(W271*Order!$H$7/12,2)+ROUND(Z271*Order!$H$8/12,2)+ROUND(AC271*Order!$H$9/12,2)+ROUND(AF271*Order!$H$10/12,2)+ROUND(AI271*Order!$H$11/12,2)</f>
        <v/>
      </c>
      <c r="E272" s="4">
        <f>MAX(0,'Start here'!$B$6-(F272+I272+L272+O272+R272+U272+X272+AA272+AD272+AG272))</f>
        <v/>
      </c>
      <c r="F272" s="4">
        <f>MIN(Order!$I$2,ROUND(H271*(1+Order!$H$2/12),2))</f>
        <v/>
      </c>
      <c r="G272" s="4">
        <f>MAX(0,MIN(ROUND(H271*(1+Order!$H$2/12),2)-F272,E272-(0)))</f>
        <v/>
      </c>
      <c r="H272" s="4">
        <f>MAX(0,ROUND(ROUND(H271*(1+Order!$H$2/12),2)-F272-G272,2))</f>
        <v/>
      </c>
      <c r="I272" s="4">
        <f>MIN(Order!$I$3,ROUND(K271*(1+Order!$H$3/12),2))</f>
        <v/>
      </c>
      <c r="J272" s="4">
        <f>MAX(0,MIN(ROUND(K271*(1+Order!$H$3/12),2)-I272,E272-(G272)))</f>
        <v/>
      </c>
      <c r="K272" s="4">
        <f>MAX(0,ROUND(ROUND(K271*(1+Order!$H$3/12),2)-I272-J272,2))</f>
        <v/>
      </c>
      <c r="L272" s="4">
        <f>MIN(Order!$I$4,ROUND(N271*(1+Order!$H$4/12),2))</f>
        <v/>
      </c>
      <c r="M272" s="4">
        <f>MAX(0,MIN(ROUND(N271*(1+Order!$H$4/12),2)-L272,E272-(G272+J272)))</f>
        <v/>
      </c>
      <c r="N272" s="4">
        <f>MAX(0,ROUND(ROUND(N271*(1+Order!$H$4/12),2)-L272-M272,2))</f>
        <v/>
      </c>
      <c r="O272" s="4">
        <f>MIN(Order!$I$5,ROUND(Q271*(1+Order!$H$5/12),2))</f>
        <v/>
      </c>
      <c r="P272" s="4">
        <f>MAX(0,MIN(ROUND(Q271*(1+Order!$H$5/12),2)-O272,E272-(G272+J272+M272)))</f>
        <v/>
      </c>
      <c r="Q272" s="4">
        <f>MAX(0,ROUND(ROUND(Q271*(1+Order!$H$5/12),2)-O272-P272,2))</f>
        <v/>
      </c>
      <c r="R272" s="4">
        <f>MIN(Order!$I$6,ROUND(T271*(1+Order!$H$6/12),2))</f>
        <v/>
      </c>
      <c r="S272" s="4">
        <f>MAX(0,MIN(ROUND(T271*(1+Order!$H$6/12),2)-R272,E272-(G272+J272+M272+P272)))</f>
        <v/>
      </c>
      <c r="T272" s="4">
        <f>MAX(0,ROUND(ROUND(T271*(1+Order!$H$6/12),2)-R272-S272,2))</f>
        <v/>
      </c>
      <c r="U272" s="4">
        <f>MIN(Order!$I$7,ROUND(W271*(1+Order!$H$7/12),2))</f>
        <v/>
      </c>
      <c r="V272" s="4">
        <f>MAX(0,MIN(ROUND(W271*(1+Order!$H$7/12),2)-U272,E272-(G272+J272+M272+P272+S272)))</f>
        <v/>
      </c>
      <c r="W272" s="4">
        <f>MAX(0,ROUND(ROUND(W271*(1+Order!$H$7/12),2)-U272-V272,2))</f>
        <v/>
      </c>
      <c r="X272" s="4">
        <f>MIN(Order!$I$8,ROUND(Z271*(1+Order!$H$8/12),2))</f>
        <v/>
      </c>
      <c r="Y272" s="4">
        <f>MAX(0,MIN(ROUND(Z271*(1+Order!$H$8/12),2)-X272,E272-(G272+J272+M272+P272+S272+V272)))</f>
        <v/>
      </c>
      <c r="Z272" s="4">
        <f>MAX(0,ROUND(ROUND(Z271*(1+Order!$H$8/12),2)-X272-Y272,2))</f>
        <v/>
      </c>
      <c r="AA272" s="4">
        <f>MIN(Order!$I$9,ROUND(AC271*(1+Order!$H$9/12),2))</f>
        <v/>
      </c>
      <c r="AB272" s="4">
        <f>MAX(0,MIN(ROUND(AC271*(1+Order!$H$9/12),2)-AA272,E272-(G272+J272+M272+P272+S272+V272+Y272)))</f>
        <v/>
      </c>
      <c r="AC272" s="4">
        <f>MAX(0,ROUND(ROUND(AC271*(1+Order!$H$9/12),2)-AA272-AB272,2))</f>
        <v/>
      </c>
      <c r="AD272" s="4">
        <f>MIN(Order!$I$10,ROUND(AF271*(1+Order!$H$10/12),2))</f>
        <v/>
      </c>
      <c r="AE272" s="4">
        <f>MAX(0,MIN(ROUND(AF271*(1+Order!$H$10/12),2)-AD272,E272-(G272+J272+M272+P272+S272+V272+Y272+AB272)))</f>
        <v/>
      </c>
      <c r="AF272" s="4">
        <f>MAX(0,ROUND(ROUND(AF271*(1+Order!$H$10/12),2)-AD272-AE272,2))</f>
        <v/>
      </c>
      <c r="AG272" s="4">
        <f>MIN(Order!$I$11,ROUND(AI271*(1+Order!$H$11/12),2))</f>
        <v/>
      </c>
      <c r="AH272" s="4">
        <f>MAX(0,MIN(ROUND(AI271*(1+Order!$H$11/12),2)-AG272,E272-(G272+J272+M272+P272+S272+V272+Y272+AB272+AE272)))</f>
        <v/>
      </c>
      <c r="AI272" s="4">
        <f>MAX(0,ROUND(ROUND(AI271*(1+Order!$H$11/12),2)-AG272-AH272,2))</f>
        <v/>
      </c>
    </row>
    <row r="273">
      <c r="A273" t="n">
        <v>270</v>
      </c>
      <c r="B273" s="16">
        <f>EDATE('Start here'!$B$7,A273-1)</f>
        <v/>
      </c>
      <c r="C273" s="4">
        <f>H273+K273+N273+Q273+T273+W273+Z273+AC273+AF273+AI273</f>
        <v/>
      </c>
      <c r="D273" s="4">
        <f>ROUND(H272*Order!$H$2/12,2)+ROUND(K272*Order!$H$3/12,2)+ROUND(N272*Order!$H$4/12,2)+ROUND(Q272*Order!$H$5/12,2)+ROUND(T272*Order!$H$6/12,2)+ROUND(W272*Order!$H$7/12,2)+ROUND(Z272*Order!$H$8/12,2)+ROUND(AC272*Order!$H$9/12,2)+ROUND(AF272*Order!$H$10/12,2)+ROUND(AI272*Order!$H$11/12,2)</f>
        <v/>
      </c>
      <c r="E273" s="4">
        <f>MAX(0,'Start here'!$B$6-(F273+I273+L273+O273+R273+U273+X273+AA273+AD273+AG273))</f>
        <v/>
      </c>
      <c r="F273" s="4">
        <f>MIN(Order!$I$2,ROUND(H272*(1+Order!$H$2/12),2))</f>
        <v/>
      </c>
      <c r="G273" s="4">
        <f>MAX(0,MIN(ROUND(H272*(1+Order!$H$2/12),2)-F273,E273-(0)))</f>
        <v/>
      </c>
      <c r="H273" s="4">
        <f>MAX(0,ROUND(ROUND(H272*(1+Order!$H$2/12),2)-F273-G273,2))</f>
        <v/>
      </c>
      <c r="I273" s="4">
        <f>MIN(Order!$I$3,ROUND(K272*(1+Order!$H$3/12),2))</f>
        <v/>
      </c>
      <c r="J273" s="4">
        <f>MAX(0,MIN(ROUND(K272*(1+Order!$H$3/12),2)-I273,E273-(G273)))</f>
        <v/>
      </c>
      <c r="K273" s="4">
        <f>MAX(0,ROUND(ROUND(K272*(1+Order!$H$3/12),2)-I273-J273,2))</f>
        <v/>
      </c>
      <c r="L273" s="4">
        <f>MIN(Order!$I$4,ROUND(N272*(1+Order!$H$4/12),2))</f>
        <v/>
      </c>
      <c r="M273" s="4">
        <f>MAX(0,MIN(ROUND(N272*(1+Order!$H$4/12),2)-L273,E273-(G273+J273)))</f>
        <v/>
      </c>
      <c r="N273" s="4">
        <f>MAX(0,ROUND(ROUND(N272*(1+Order!$H$4/12),2)-L273-M273,2))</f>
        <v/>
      </c>
      <c r="O273" s="4">
        <f>MIN(Order!$I$5,ROUND(Q272*(1+Order!$H$5/12),2))</f>
        <v/>
      </c>
      <c r="P273" s="4">
        <f>MAX(0,MIN(ROUND(Q272*(1+Order!$H$5/12),2)-O273,E273-(G273+J273+M273)))</f>
        <v/>
      </c>
      <c r="Q273" s="4">
        <f>MAX(0,ROUND(ROUND(Q272*(1+Order!$H$5/12),2)-O273-P273,2))</f>
        <v/>
      </c>
      <c r="R273" s="4">
        <f>MIN(Order!$I$6,ROUND(T272*(1+Order!$H$6/12),2))</f>
        <v/>
      </c>
      <c r="S273" s="4">
        <f>MAX(0,MIN(ROUND(T272*(1+Order!$H$6/12),2)-R273,E273-(G273+J273+M273+P273)))</f>
        <v/>
      </c>
      <c r="T273" s="4">
        <f>MAX(0,ROUND(ROUND(T272*(1+Order!$H$6/12),2)-R273-S273,2))</f>
        <v/>
      </c>
      <c r="U273" s="4">
        <f>MIN(Order!$I$7,ROUND(W272*(1+Order!$H$7/12),2))</f>
        <v/>
      </c>
      <c r="V273" s="4">
        <f>MAX(0,MIN(ROUND(W272*(1+Order!$H$7/12),2)-U273,E273-(G273+J273+M273+P273+S273)))</f>
        <v/>
      </c>
      <c r="W273" s="4">
        <f>MAX(0,ROUND(ROUND(W272*(1+Order!$H$7/12),2)-U273-V273,2))</f>
        <v/>
      </c>
      <c r="X273" s="4">
        <f>MIN(Order!$I$8,ROUND(Z272*(1+Order!$H$8/12),2))</f>
        <v/>
      </c>
      <c r="Y273" s="4">
        <f>MAX(0,MIN(ROUND(Z272*(1+Order!$H$8/12),2)-X273,E273-(G273+J273+M273+P273+S273+V273)))</f>
        <v/>
      </c>
      <c r="Z273" s="4">
        <f>MAX(0,ROUND(ROUND(Z272*(1+Order!$H$8/12),2)-X273-Y273,2))</f>
        <v/>
      </c>
      <c r="AA273" s="4">
        <f>MIN(Order!$I$9,ROUND(AC272*(1+Order!$H$9/12),2))</f>
        <v/>
      </c>
      <c r="AB273" s="4">
        <f>MAX(0,MIN(ROUND(AC272*(1+Order!$H$9/12),2)-AA273,E273-(G273+J273+M273+P273+S273+V273+Y273)))</f>
        <v/>
      </c>
      <c r="AC273" s="4">
        <f>MAX(0,ROUND(ROUND(AC272*(1+Order!$H$9/12),2)-AA273-AB273,2))</f>
        <v/>
      </c>
      <c r="AD273" s="4">
        <f>MIN(Order!$I$10,ROUND(AF272*(1+Order!$H$10/12),2))</f>
        <v/>
      </c>
      <c r="AE273" s="4">
        <f>MAX(0,MIN(ROUND(AF272*(1+Order!$H$10/12),2)-AD273,E273-(G273+J273+M273+P273+S273+V273+Y273+AB273)))</f>
        <v/>
      </c>
      <c r="AF273" s="4">
        <f>MAX(0,ROUND(ROUND(AF272*(1+Order!$H$10/12),2)-AD273-AE273,2))</f>
        <v/>
      </c>
      <c r="AG273" s="4">
        <f>MIN(Order!$I$11,ROUND(AI272*(1+Order!$H$11/12),2))</f>
        <v/>
      </c>
      <c r="AH273" s="4">
        <f>MAX(0,MIN(ROUND(AI272*(1+Order!$H$11/12),2)-AG273,E273-(G273+J273+M273+P273+S273+V273+Y273+AB273+AE273)))</f>
        <v/>
      </c>
      <c r="AI273" s="4">
        <f>MAX(0,ROUND(ROUND(AI272*(1+Order!$H$11/12),2)-AG273-AH273,2))</f>
        <v/>
      </c>
    </row>
    <row r="274">
      <c r="A274" t="n">
        <v>271</v>
      </c>
      <c r="B274" s="16">
        <f>EDATE('Start here'!$B$7,A274-1)</f>
        <v/>
      </c>
      <c r="C274" s="4">
        <f>H274+K274+N274+Q274+T274+W274+Z274+AC274+AF274+AI274</f>
        <v/>
      </c>
      <c r="D274" s="4">
        <f>ROUND(H273*Order!$H$2/12,2)+ROUND(K273*Order!$H$3/12,2)+ROUND(N273*Order!$H$4/12,2)+ROUND(Q273*Order!$H$5/12,2)+ROUND(T273*Order!$H$6/12,2)+ROUND(W273*Order!$H$7/12,2)+ROUND(Z273*Order!$H$8/12,2)+ROUND(AC273*Order!$H$9/12,2)+ROUND(AF273*Order!$H$10/12,2)+ROUND(AI273*Order!$H$11/12,2)</f>
        <v/>
      </c>
      <c r="E274" s="4">
        <f>MAX(0,'Start here'!$B$6-(F274+I274+L274+O274+R274+U274+X274+AA274+AD274+AG274))</f>
        <v/>
      </c>
      <c r="F274" s="4">
        <f>MIN(Order!$I$2,ROUND(H273*(1+Order!$H$2/12),2))</f>
        <v/>
      </c>
      <c r="G274" s="4">
        <f>MAX(0,MIN(ROUND(H273*(1+Order!$H$2/12),2)-F274,E274-(0)))</f>
        <v/>
      </c>
      <c r="H274" s="4">
        <f>MAX(0,ROUND(ROUND(H273*(1+Order!$H$2/12),2)-F274-G274,2))</f>
        <v/>
      </c>
      <c r="I274" s="4">
        <f>MIN(Order!$I$3,ROUND(K273*(1+Order!$H$3/12),2))</f>
        <v/>
      </c>
      <c r="J274" s="4">
        <f>MAX(0,MIN(ROUND(K273*(1+Order!$H$3/12),2)-I274,E274-(G274)))</f>
        <v/>
      </c>
      <c r="K274" s="4">
        <f>MAX(0,ROUND(ROUND(K273*(1+Order!$H$3/12),2)-I274-J274,2))</f>
        <v/>
      </c>
      <c r="L274" s="4">
        <f>MIN(Order!$I$4,ROUND(N273*(1+Order!$H$4/12),2))</f>
        <v/>
      </c>
      <c r="M274" s="4">
        <f>MAX(0,MIN(ROUND(N273*(1+Order!$H$4/12),2)-L274,E274-(G274+J274)))</f>
        <v/>
      </c>
      <c r="N274" s="4">
        <f>MAX(0,ROUND(ROUND(N273*(1+Order!$H$4/12),2)-L274-M274,2))</f>
        <v/>
      </c>
      <c r="O274" s="4">
        <f>MIN(Order!$I$5,ROUND(Q273*(1+Order!$H$5/12),2))</f>
        <v/>
      </c>
      <c r="P274" s="4">
        <f>MAX(0,MIN(ROUND(Q273*(1+Order!$H$5/12),2)-O274,E274-(G274+J274+M274)))</f>
        <v/>
      </c>
      <c r="Q274" s="4">
        <f>MAX(0,ROUND(ROUND(Q273*(1+Order!$H$5/12),2)-O274-P274,2))</f>
        <v/>
      </c>
      <c r="R274" s="4">
        <f>MIN(Order!$I$6,ROUND(T273*(1+Order!$H$6/12),2))</f>
        <v/>
      </c>
      <c r="S274" s="4">
        <f>MAX(0,MIN(ROUND(T273*(1+Order!$H$6/12),2)-R274,E274-(G274+J274+M274+P274)))</f>
        <v/>
      </c>
      <c r="T274" s="4">
        <f>MAX(0,ROUND(ROUND(T273*(1+Order!$H$6/12),2)-R274-S274,2))</f>
        <v/>
      </c>
      <c r="U274" s="4">
        <f>MIN(Order!$I$7,ROUND(W273*(1+Order!$H$7/12),2))</f>
        <v/>
      </c>
      <c r="V274" s="4">
        <f>MAX(0,MIN(ROUND(W273*(1+Order!$H$7/12),2)-U274,E274-(G274+J274+M274+P274+S274)))</f>
        <v/>
      </c>
      <c r="W274" s="4">
        <f>MAX(0,ROUND(ROUND(W273*(1+Order!$H$7/12),2)-U274-V274,2))</f>
        <v/>
      </c>
      <c r="X274" s="4">
        <f>MIN(Order!$I$8,ROUND(Z273*(1+Order!$H$8/12),2))</f>
        <v/>
      </c>
      <c r="Y274" s="4">
        <f>MAX(0,MIN(ROUND(Z273*(1+Order!$H$8/12),2)-X274,E274-(G274+J274+M274+P274+S274+V274)))</f>
        <v/>
      </c>
      <c r="Z274" s="4">
        <f>MAX(0,ROUND(ROUND(Z273*(1+Order!$H$8/12),2)-X274-Y274,2))</f>
        <v/>
      </c>
      <c r="AA274" s="4">
        <f>MIN(Order!$I$9,ROUND(AC273*(1+Order!$H$9/12),2))</f>
        <v/>
      </c>
      <c r="AB274" s="4">
        <f>MAX(0,MIN(ROUND(AC273*(1+Order!$H$9/12),2)-AA274,E274-(G274+J274+M274+P274+S274+V274+Y274)))</f>
        <v/>
      </c>
      <c r="AC274" s="4">
        <f>MAX(0,ROUND(ROUND(AC273*(1+Order!$H$9/12),2)-AA274-AB274,2))</f>
        <v/>
      </c>
      <c r="AD274" s="4">
        <f>MIN(Order!$I$10,ROUND(AF273*(1+Order!$H$10/12),2))</f>
        <v/>
      </c>
      <c r="AE274" s="4">
        <f>MAX(0,MIN(ROUND(AF273*(1+Order!$H$10/12),2)-AD274,E274-(G274+J274+M274+P274+S274+V274+Y274+AB274)))</f>
        <v/>
      </c>
      <c r="AF274" s="4">
        <f>MAX(0,ROUND(ROUND(AF273*(1+Order!$H$10/12),2)-AD274-AE274,2))</f>
        <v/>
      </c>
      <c r="AG274" s="4">
        <f>MIN(Order!$I$11,ROUND(AI273*(1+Order!$H$11/12),2))</f>
        <v/>
      </c>
      <c r="AH274" s="4">
        <f>MAX(0,MIN(ROUND(AI273*(1+Order!$H$11/12),2)-AG274,E274-(G274+J274+M274+P274+S274+V274+Y274+AB274+AE274)))</f>
        <v/>
      </c>
      <c r="AI274" s="4">
        <f>MAX(0,ROUND(ROUND(AI273*(1+Order!$H$11/12),2)-AG274-AH274,2))</f>
        <v/>
      </c>
    </row>
    <row r="275">
      <c r="A275" t="n">
        <v>272</v>
      </c>
      <c r="B275" s="16">
        <f>EDATE('Start here'!$B$7,A275-1)</f>
        <v/>
      </c>
      <c r="C275" s="4">
        <f>H275+K275+N275+Q275+T275+W275+Z275+AC275+AF275+AI275</f>
        <v/>
      </c>
      <c r="D275" s="4">
        <f>ROUND(H274*Order!$H$2/12,2)+ROUND(K274*Order!$H$3/12,2)+ROUND(N274*Order!$H$4/12,2)+ROUND(Q274*Order!$H$5/12,2)+ROUND(T274*Order!$H$6/12,2)+ROUND(W274*Order!$H$7/12,2)+ROUND(Z274*Order!$H$8/12,2)+ROUND(AC274*Order!$H$9/12,2)+ROUND(AF274*Order!$H$10/12,2)+ROUND(AI274*Order!$H$11/12,2)</f>
        <v/>
      </c>
      <c r="E275" s="4">
        <f>MAX(0,'Start here'!$B$6-(F275+I275+L275+O275+R275+U275+X275+AA275+AD275+AG275))</f>
        <v/>
      </c>
      <c r="F275" s="4">
        <f>MIN(Order!$I$2,ROUND(H274*(1+Order!$H$2/12),2))</f>
        <v/>
      </c>
      <c r="G275" s="4">
        <f>MAX(0,MIN(ROUND(H274*(1+Order!$H$2/12),2)-F275,E275-(0)))</f>
        <v/>
      </c>
      <c r="H275" s="4">
        <f>MAX(0,ROUND(ROUND(H274*(1+Order!$H$2/12),2)-F275-G275,2))</f>
        <v/>
      </c>
      <c r="I275" s="4">
        <f>MIN(Order!$I$3,ROUND(K274*(1+Order!$H$3/12),2))</f>
        <v/>
      </c>
      <c r="J275" s="4">
        <f>MAX(0,MIN(ROUND(K274*(1+Order!$H$3/12),2)-I275,E275-(G275)))</f>
        <v/>
      </c>
      <c r="K275" s="4">
        <f>MAX(0,ROUND(ROUND(K274*(1+Order!$H$3/12),2)-I275-J275,2))</f>
        <v/>
      </c>
      <c r="L275" s="4">
        <f>MIN(Order!$I$4,ROUND(N274*(1+Order!$H$4/12),2))</f>
        <v/>
      </c>
      <c r="M275" s="4">
        <f>MAX(0,MIN(ROUND(N274*(1+Order!$H$4/12),2)-L275,E275-(G275+J275)))</f>
        <v/>
      </c>
      <c r="N275" s="4">
        <f>MAX(0,ROUND(ROUND(N274*(1+Order!$H$4/12),2)-L275-M275,2))</f>
        <v/>
      </c>
      <c r="O275" s="4">
        <f>MIN(Order!$I$5,ROUND(Q274*(1+Order!$H$5/12),2))</f>
        <v/>
      </c>
      <c r="P275" s="4">
        <f>MAX(0,MIN(ROUND(Q274*(1+Order!$H$5/12),2)-O275,E275-(G275+J275+M275)))</f>
        <v/>
      </c>
      <c r="Q275" s="4">
        <f>MAX(0,ROUND(ROUND(Q274*(1+Order!$H$5/12),2)-O275-P275,2))</f>
        <v/>
      </c>
      <c r="R275" s="4">
        <f>MIN(Order!$I$6,ROUND(T274*(1+Order!$H$6/12),2))</f>
        <v/>
      </c>
      <c r="S275" s="4">
        <f>MAX(0,MIN(ROUND(T274*(1+Order!$H$6/12),2)-R275,E275-(G275+J275+M275+P275)))</f>
        <v/>
      </c>
      <c r="T275" s="4">
        <f>MAX(0,ROUND(ROUND(T274*(1+Order!$H$6/12),2)-R275-S275,2))</f>
        <v/>
      </c>
      <c r="U275" s="4">
        <f>MIN(Order!$I$7,ROUND(W274*(1+Order!$H$7/12),2))</f>
        <v/>
      </c>
      <c r="V275" s="4">
        <f>MAX(0,MIN(ROUND(W274*(1+Order!$H$7/12),2)-U275,E275-(G275+J275+M275+P275+S275)))</f>
        <v/>
      </c>
      <c r="W275" s="4">
        <f>MAX(0,ROUND(ROUND(W274*(1+Order!$H$7/12),2)-U275-V275,2))</f>
        <v/>
      </c>
      <c r="X275" s="4">
        <f>MIN(Order!$I$8,ROUND(Z274*(1+Order!$H$8/12),2))</f>
        <v/>
      </c>
      <c r="Y275" s="4">
        <f>MAX(0,MIN(ROUND(Z274*(1+Order!$H$8/12),2)-X275,E275-(G275+J275+M275+P275+S275+V275)))</f>
        <v/>
      </c>
      <c r="Z275" s="4">
        <f>MAX(0,ROUND(ROUND(Z274*(1+Order!$H$8/12),2)-X275-Y275,2))</f>
        <v/>
      </c>
      <c r="AA275" s="4">
        <f>MIN(Order!$I$9,ROUND(AC274*(1+Order!$H$9/12),2))</f>
        <v/>
      </c>
      <c r="AB275" s="4">
        <f>MAX(0,MIN(ROUND(AC274*(1+Order!$H$9/12),2)-AA275,E275-(G275+J275+M275+P275+S275+V275+Y275)))</f>
        <v/>
      </c>
      <c r="AC275" s="4">
        <f>MAX(0,ROUND(ROUND(AC274*(1+Order!$H$9/12),2)-AA275-AB275,2))</f>
        <v/>
      </c>
      <c r="AD275" s="4">
        <f>MIN(Order!$I$10,ROUND(AF274*(1+Order!$H$10/12),2))</f>
        <v/>
      </c>
      <c r="AE275" s="4">
        <f>MAX(0,MIN(ROUND(AF274*(1+Order!$H$10/12),2)-AD275,E275-(G275+J275+M275+P275+S275+V275+Y275+AB275)))</f>
        <v/>
      </c>
      <c r="AF275" s="4">
        <f>MAX(0,ROUND(ROUND(AF274*(1+Order!$H$10/12),2)-AD275-AE275,2))</f>
        <v/>
      </c>
      <c r="AG275" s="4">
        <f>MIN(Order!$I$11,ROUND(AI274*(1+Order!$H$11/12),2))</f>
        <v/>
      </c>
      <c r="AH275" s="4">
        <f>MAX(0,MIN(ROUND(AI274*(1+Order!$H$11/12),2)-AG275,E275-(G275+J275+M275+P275+S275+V275+Y275+AB275+AE275)))</f>
        <v/>
      </c>
      <c r="AI275" s="4">
        <f>MAX(0,ROUND(ROUND(AI274*(1+Order!$H$11/12),2)-AG275-AH275,2))</f>
        <v/>
      </c>
    </row>
    <row r="276">
      <c r="A276" t="n">
        <v>273</v>
      </c>
      <c r="B276" s="16">
        <f>EDATE('Start here'!$B$7,A276-1)</f>
        <v/>
      </c>
      <c r="C276" s="4">
        <f>H276+K276+N276+Q276+T276+W276+Z276+AC276+AF276+AI276</f>
        <v/>
      </c>
      <c r="D276" s="4">
        <f>ROUND(H275*Order!$H$2/12,2)+ROUND(K275*Order!$H$3/12,2)+ROUND(N275*Order!$H$4/12,2)+ROUND(Q275*Order!$H$5/12,2)+ROUND(T275*Order!$H$6/12,2)+ROUND(W275*Order!$H$7/12,2)+ROUND(Z275*Order!$H$8/12,2)+ROUND(AC275*Order!$H$9/12,2)+ROUND(AF275*Order!$H$10/12,2)+ROUND(AI275*Order!$H$11/12,2)</f>
        <v/>
      </c>
      <c r="E276" s="4">
        <f>MAX(0,'Start here'!$B$6-(F276+I276+L276+O276+R276+U276+X276+AA276+AD276+AG276))</f>
        <v/>
      </c>
      <c r="F276" s="4">
        <f>MIN(Order!$I$2,ROUND(H275*(1+Order!$H$2/12),2))</f>
        <v/>
      </c>
      <c r="G276" s="4">
        <f>MAX(0,MIN(ROUND(H275*(1+Order!$H$2/12),2)-F276,E276-(0)))</f>
        <v/>
      </c>
      <c r="H276" s="4">
        <f>MAX(0,ROUND(ROUND(H275*(1+Order!$H$2/12),2)-F276-G276,2))</f>
        <v/>
      </c>
      <c r="I276" s="4">
        <f>MIN(Order!$I$3,ROUND(K275*(1+Order!$H$3/12),2))</f>
        <v/>
      </c>
      <c r="J276" s="4">
        <f>MAX(0,MIN(ROUND(K275*(1+Order!$H$3/12),2)-I276,E276-(G276)))</f>
        <v/>
      </c>
      <c r="K276" s="4">
        <f>MAX(0,ROUND(ROUND(K275*(1+Order!$H$3/12),2)-I276-J276,2))</f>
        <v/>
      </c>
      <c r="L276" s="4">
        <f>MIN(Order!$I$4,ROUND(N275*(1+Order!$H$4/12),2))</f>
        <v/>
      </c>
      <c r="M276" s="4">
        <f>MAX(0,MIN(ROUND(N275*(1+Order!$H$4/12),2)-L276,E276-(G276+J276)))</f>
        <v/>
      </c>
      <c r="N276" s="4">
        <f>MAX(0,ROUND(ROUND(N275*(1+Order!$H$4/12),2)-L276-M276,2))</f>
        <v/>
      </c>
      <c r="O276" s="4">
        <f>MIN(Order!$I$5,ROUND(Q275*(1+Order!$H$5/12),2))</f>
        <v/>
      </c>
      <c r="P276" s="4">
        <f>MAX(0,MIN(ROUND(Q275*(1+Order!$H$5/12),2)-O276,E276-(G276+J276+M276)))</f>
        <v/>
      </c>
      <c r="Q276" s="4">
        <f>MAX(0,ROUND(ROUND(Q275*(1+Order!$H$5/12),2)-O276-P276,2))</f>
        <v/>
      </c>
      <c r="R276" s="4">
        <f>MIN(Order!$I$6,ROUND(T275*(1+Order!$H$6/12),2))</f>
        <v/>
      </c>
      <c r="S276" s="4">
        <f>MAX(0,MIN(ROUND(T275*(1+Order!$H$6/12),2)-R276,E276-(G276+J276+M276+P276)))</f>
        <v/>
      </c>
      <c r="T276" s="4">
        <f>MAX(0,ROUND(ROUND(T275*(1+Order!$H$6/12),2)-R276-S276,2))</f>
        <v/>
      </c>
      <c r="U276" s="4">
        <f>MIN(Order!$I$7,ROUND(W275*(1+Order!$H$7/12),2))</f>
        <v/>
      </c>
      <c r="V276" s="4">
        <f>MAX(0,MIN(ROUND(W275*(1+Order!$H$7/12),2)-U276,E276-(G276+J276+M276+P276+S276)))</f>
        <v/>
      </c>
      <c r="W276" s="4">
        <f>MAX(0,ROUND(ROUND(W275*(1+Order!$H$7/12),2)-U276-V276,2))</f>
        <v/>
      </c>
      <c r="X276" s="4">
        <f>MIN(Order!$I$8,ROUND(Z275*(1+Order!$H$8/12),2))</f>
        <v/>
      </c>
      <c r="Y276" s="4">
        <f>MAX(0,MIN(ROUND(Z275*(1+Order!$H$8/12),2)-X276,E276-(G276+J276+M276+P276+S276+V276)))</f>
        <v/>
      </c>
      <c r="Z276" s="4">
        <f>MAX(0,ROUND(ROUND(Z275*(1+Order!$H$8/12),2)-X276-Y276,2))</f>
        <v/>
      </c>
      <c r="AA276" s="4">
        <f>MIN(Order!$I$9,ROUND(AC275*(1+Order!$H$9/12),2))</f>
        <v/>
      </c>
      <c r="AB276" s="4">
        <f>MAX(0,MIN(ROUND(AC275*(1+Order!$H$9/12),2)-AA276,E276-(G276+J276+M276+P276+S276+V276+Y276)))</f>
        <v/>
      </c>
      <c r="AC276" s="4">
        <f>MAX(0,ROUND(ROUND(AC275*(1+Order!$H$9/12),2)-AA276-AB276,2))</f>
        <v/>
      </c>
      <c r="AD276" s="4">
        <f>MIN(Order!$I$10,ROUND(AF275*(1+Order!$H$10/12),2))</f>
        <v/>
      </c>
      <c r="AE276" s="4">
        <f>MAX(0,MIN(ROUND(AF275*(1+Order!$H$10/12),2)-AD276,E276-(G276+J276+M276+P276+S276+V276+Y276+AB276)))</f>
        <v/>
      </c>
      <c r="AF276" s="4">
        <f>MAX(0,ROUND(ROUND(AF275*(1+Order!$H$10/12),2)-AD276-AE276,2))</f>
        <v/>
      </c>
      <c r="AG276" s="4">
        <f>MIN(Order!$I$11,ROUND(AI275*(1+Order!$H$11/12),2))</f>
        <v/>
      </c>
      <c r="AH276" s="4">
        <f>MAX(0,MIN(ROUND(AI275*(1+Order!$H$11/12),2)-AG276,E276-(G276+J276+M276+P276+S276+V276+Y276+AB276+AE276)))</f>
        <v/>
      </c>
      <c r="AI276" s="4">
        <f>MAX(0,ROUND(ROUND(AI275*(1+Order!$H$11/12),2)-AG276-AH276,2))</f>
        <v/>
      </c>
    </row>
    <row r="277">
      <c r="A277" t="n">
        <v>274</v>
      </c>
      <c r="B277" s="16">
        <f>EDATE('Start here'!$B$7,A277-1)</f>
        <v/>
      </c>
      <c r="C277" s="4">
        <f>H277+K277+N277+Q277+T277+W277+Z277+AC277+AF277+AI277</f>
        <v/>
      </c>
      <c r="D277" s="4">
        <f>ROUND(H276*Order!$H$2/12,2)+ROUND(K276*Order!$H$3/12,2)+ROUND(N276*Order!$H$4/12,2)+ROUND(Q276*Order!$H$5/12,2)+ROUND(T276*Order!$H$6/12,2)+ROUND(W276*Order!$H$7/12,2)+ROUND(Z276*Order!$H$8/12,2)+ROUND(AC276*Order!$H$9/12,2)+ROUND(AF276*Order!$H$10/12,2)+ROUND(AI276*Order!$H$11/12,2)</f>
        <v/>
      </c>
      <c r="E277" s="4">
        <f>MAX(0,'Start here'!$B$6-(F277+I277+L277+O277+R277+U277+X277+AA277+AD277+AG277))</f>
        <v/>
      </c>
      <c r="F277" s="4">
        <f>MIN(Order!$I$2,ROUND(H276*(1+Order!$H$2/12),2))</f>
        <v/>
      </c>
      <c r="G277" s="4">
        <f>MAX(0,MIN(ROUND(H276*(1+Order!$H$2/12),2)-F277,E277-(0)))</f>
        <v/>
      </c>
      <c r="H277" s="4">
        <f>MAX(0,ROUND(ROUND(H276*(1+Order!$H$2/12),2)-F277-G277,2))</f>
        <v/>
      </c>
      <c r="I277" s="4">
        <f>MIN(Order!$I$3,ROUND(K276*(1+Order!$H$3/12),2))</f>
        <v/>
      </c>
      <c r="J277" s="4">
        <f>MAX(0,MIN(ROUND(K276*(1+Order!$H$3/12),2)-I277,E277-(G277)))</f>
        <v/>
      </c>
      <c r="K277" s="4">
        <f>MAX(0,ROUND(ROUND(K276*(1+Order!$H$3/12),2)-I277-J277,2))</f>
        <v/>
      </c>
      <c r="L277" s="4">
        <f>MIN(Order!$I$4,ROUND(N276*(1+Order!$H$4/12),2))</f>
        <v/>
      </c>
      <c r="M277" s="4">
        <f>MAX(0,MIN(ROUND(N276*(1+Order!$H$4/12),2)-L277,E277-(G277+J277)))</f>
        <v/>
      </c>
      <c r="N277" s="4">
        <f>MAX(0,ROUND(ROUND(N276*(1+Order!$H$4/12),2)-L277-M277,2))</f>
        <v/>
      </c>
      <c r="O277" s="4">
        <f>MIN(Order!$I$5,ROUND(Q276*(1+Order!$H$5/12),2))</f>
        <v/>
      </c>
      <c r="P277" s="4">
        <f>MAX(0,MIN(ROUND(Q276*(1+Order!$H$5/12),2)-O277,E277-(G277+J277+M277)))</f>
        <v/>
      </c>
      <c r="Q277" s="4">
        <f>MAX(0,ROUND(ROUND(Q276*(1+Order!$H$5/12),2)-O277-P277,2))</f>
        <v/>
      </c>
      <c r="R277" s="4">
        <f>MIN(Order!$I$6,ROUND(T276*(1+Order!$H$6/12),2))</f>
        <v/>
      </c>
      <c r="S277" s="4">
        <f>MAX(0,MIN(ROUND(T276*(1+Order!$H$6/12),2)-R277,E277-(G277+J277+M277+P277)))</f>
        <v/>
      </c>
      <c r="T277" s="4">
        <f>MAX(0,ROUND(ROUND(T276*(1+Order!$H$6/12),2)-R277-S277,2))</f>
        <v/>
      </c>
      <c r="U277" s="4">
        <f>MIN(Order!$I$7,ROUND(W276*(1+Order!$H$7/12),2))</f>
        <v/>
      </c>
      <c r="V277" s="4">
        <f>MAX(0,MIN(ROUND(W276*(1+Order!$H$7/12),2)-U277,E277-(G277+J277+M277+P277+S277)))</f>
        <v/>
      </c>
      <c r="W277" s="4">
        <f>MAX(0,ROUND(ROUND(W276*(1+Order!$H$7/12),2)-U277-V277,2))</f>
        <v/>
      </c>
      <c r="X277" s="4">
        <f>MIN(Order!$I$8,ROUND(Z276*(1+Order!$H$8/12),2))</f>
        <v/>
      </c>
      <c r="Y277" s="4">
        <f>MAX(0,MIN(ROUND(Z276*(1+Order!$H$8/12),2)-X277,E277-(G277+J277+M277+P277+S277+V277)))</f>
        <v/>
      </c>
      <c r="Z277" s="4">
        <f>MAX(0,ROUND(ROUND(Z276*(1+Order!$H$8/12),2)-X277-Y277,2))</f>
        <v/>
      </c>
      <c r="AA277" s="4">
        <f>MIN(Order!$I$9,ROUND(AC276*(1+Order!$H$9/12),2))</f>
        <v/>
      </c>
      <c r="AB277" s="4">
        <f>MAX(0,MIN(ROUND(AC276*(1+Order!$H$9/12),2)-AA277,E277-(G277+J277+M277+P277+S277+V277+Y277)))</f>
        <v/>
      </c>
      <c r="AC277" s="4">
        <f>MAX(0,ROUND(ROUND(AC276*(1+Order!$H$9/12),2)-AA277-AB277,2))</f>
        <v/>
      </c>
      <c r="AD277" s="4">
        <f>MIN(Order!$I$10,ROUND(AF276*(1+Order!$H$10/12),2))</f>
        <v/>
      </c>
      <c r="AE277" s="4">
        <f>MAX(0,MIN(ROUND(AF276*(1+Order!$H$10/12),2)-AD277,E277-(G277+J277+M277+P277+S277+V277+Y277+AB277)))</f>
        <v/>
      </c>
      <c r="AF277" s="4">
        <f>MAX(0,ROUND(ROUND(AF276*(1+Order!$H$10/12),2)-AD277-AE277,2))</f>
        <v/>
      </c>
      <c r="AG277" s="4">
        <f>MIN(Order!$I$11,ROUND(AI276*(1+Order!$H$11/12),2))</f>
        <v/>
      </c>
      <c r="AH277" s="4">
        <f>MAX(0,MIN(ROUND(AI276*(1+Order!$H$11/12),2)-AG277,E277-(G277+J277+M277+P277+S277+V277+Y277+AB277+AE277)))</f>
        <v/>
      </c>
      <c r="AI277" s="4">
        <f>MAX(0,ROUND(ROUND(AI276*(1+Order!$H$11/12),2)-AG277-AH277,2))</f>
        <v/>
      </c>
    </row>
    <row r="278">
      <c r="A278" t="n">
        <v>275</v>
      </c>
      <c r="B278" s="16">
        <f>EDATE('Start here'!$B$7,A278-1)</f>
        <v/>
      </c>
      <c r="C278" s="4">
        <f>H278+K278+N278+Q278+T278+W278+Z278+AC278+AF278+AI278</f>
        <v/>
      </c>
      <c r="D278" s="4">
        <f>ROUND(H277*Order!$H$2/12,2)+ROUND(K277*Order!$H$3/12,2)+ROUND(N277*Order!$H$4/12,2)+ROUND(Q277*Order!$H$5/12,2)+ROUND(T277*Order!$H$6/12,2)+ROUND(W277*Order!$H$7/12,2)+ROUND(Z277*Order!$H$8/12,2)+ROUND(AC277*Order!$H$9/12,2)+ROUND(AF277*Order!$H$10/12,2)+ROUND(AI277*Order!$H$11/12,2)</f>
        <v/>
      </c>
      <c r="E278" s="4">
        <f>MAX(0,'Start here'!$B$6-(F278+I278+L278+O278+R278+U278+X278+AA278+AD278+AG278))</f>
        <v/>
      </c>
      <c r="F278" s="4">
        <f>MIN(Order!$I$2,ROUND(H277*(1+Order!$H$2/12),2))</f>
        <v/>
      </c>
      <c r="G278" s="4">
        <f>MAX(0,MIN(ROUND(H277*(1+Order!$H$2/12),2)-F278,E278-(0)))</f>
        <v/>
      </c>
      <c r="H278" s="4">
        <f>MAX(0,ROUND(ROUND(H277*(1+Order!$H$2/12),2)-F278-G278,2))</f>
        <v/>
      </c>
      <c r="I278" s="4">
        <f>MIN(Order!$I$3,ROUND(K277*(1+Order!$H$3/12),2))</f>
        <v/>
      </c>
      <c r="J278" s="4">
        <f>MAX(0,MIN(ROUND(K277*(1+Order!$H$3/12),2)-I278,E278-(G278)))</f>
        <v/>
      </c>
      <c r="K278" s="4">
        <f>MAX(0,ROUND(ROUND(K277*(1+Order!$H$3/12),2)-I278-J278,2))</f>
        <v/>
      </c>
      <c r="L278" s="4">
        <f>MIN(Order!$I$4,ROUND(N277*(1+Order!$H$4/12),2))</f>
        <v/>
      </c>
      <c r="M278" s="4">
        <f>MAX(0,MIN(ROUND(N277*(1+Order!$H$4/12),2)-L278,E278-(G278+J278)))</f>
        <v/>
      </c>
      <c r="N278" s="4">
        <f>MAX(0,ROUND(ROUND(N277*(1+Order!$H$4/12),2)-L278-M278,2))</f>
        <v/>
      </c>
      <c r="O278" s="4">
        <f>MIN(Order!$I$5,ROUND(Q277*(1+Order!$H$5/12),2))</f>
        <v/>
      </c>
      <c r="P278" s="4">
        <f>MAX(0,MIN(ROUND(Q277*(1+Order!$H$5/12),2)-O278,E278-(G278+J278+M278)))</f>
        <v/>
      </c>
      <c r="Q278" s="4">
        <f>MAX(0,ROUND(ROUND(Q277*(1+Order!$H$5/12),2)-O278-P278,2))</f>
        <v/>
      </c>
      <c r="R278" s="4">
        <f>MIN(Order!$I$6,ROUND(T277*(1+Order!$H$6/12),2))</f>
        <v/>
      </c>
      <c r="S278" s="4">
        <f>MAX(0,MIN(ROUND(T277*(1+Order!$H$6/12),2)-R278,E278-(G278+J278+M278+P278)))</f>
        <v/>
      </c>
      <c r="T278" s="4">
        <f>MAX(0,ROUND(ROUND(T277*(1+Order!$H$6/12),2)-R278-S278,2))</f>
        <v/>
      </c>
      <c r="U278" s="4">
        <f>MIN(Order!$I$7,ROUND(W277*(1+Order!$H$7/12),2))</f>
        <v/>
      </c>
      <c r="V278" s="4">
        <f>MAX(0,MIN(ROUND(W277*(1+Order!$H$7/12),2)-U278,E278-(G278+J278+M278+P278+S278)))</f>
        <v/>
      </c>
      <c r="W278" s="4">
        <f>MAX(0,ROUND(ROUND(W277*(1+Order!$H$7/12),2)-U278-V278,2))</f>
        <v/>
      </c>
      <c r="X278" s="4">
        <f>MIN(Order!$I$8,ROUND(Z277*(1+Order!$H$8/12),2))</f>
        <v/>
      </c>
      <c r="Y278" s="4">
        <f>MAX(0,MIN(ROUND(Z277*(1+Order!$H$8/12),2)-X278,E278-(G278+J278+M278+P278+S278+V278)))</f>
        <v/>
      </c>
      <c r="Z278" s="4">
        <f>MAX(0,ROUND(ROUND(Z277*(1+Order!$H$8/12),2)-X278-Y278,2))</f>
        <v/>
      </c>
      <c r="AA278" s="4">
        <f>MIN(Order!$I$9,ROUND(AC277*(1+Order!$H$9/12),2))</f>
        <v/>
      </c>
      <c r="AB278" s="4">
        <f>MAX(0,MIN(ROUND(AC277*(1+Order!$H$9/12),2)-AA278,E278-(G278+J278+M278+P278+S278+V278+Y278)))</f>
        <v/>
      </c>
      <c r="AC278" s="4">
        <f>MAX(0,ROUND(ROUND(AC277*(1+Order!$H$9/12),2)-AA278-AB278,2))</f>
        <v/>
      </c>
      <c r="AD278" s="4">
        <f>MIN(Order!$I$10,ROUND(AF277*(1+Order!$H$10/12),2))</f>
        <v/>
      </c>
      <c r="AE278" s="4">
        <f>MAX(0,MIN(ROUND(AF277*(1+Order!$H$10/12),2)-AD278,E278-(G278+J278+M278+P278+S278+V278+Y278+AB278)))</f>
        <v/>
      </c>
      <c r="AF278" s="4">
        <f>MAX(0,ROUND(ROUND(AF277*(1+Order!$H$10/12),2)-AD278-AE278,2))</f>
        <v/>
      </c>
      <c r="AG278" s="4">
        <f>MIN(Order!$I$11,ROUND(AI277*(1+Order!$H$11/12),2))</f>
        <v/>
      </c>
      <c r="AH278" s="4">
        <f>MAX(0,MIN(ROUND(AI277*(1+Order!$H$11/12),2)-AG278,E278-(G278+J278+M278+P278+S278+V278+Y278+AB278+AE278)))</f>
        <v/>
      </c>
      <c r="AI278" s="4">
        <f>MAX(0,ROUND(ROUND(AI277*(1+Order!$H$11/12),2)-AG278-AH278,2))</f>
        <v/>
      </c>
    </row>
    <row r="279">
      <c r="A279" t="n">
        <v>276</v>
      </c>
      <c r="B279" s="16">
        <f>EDATE('Start here'!$B$7,A279-1)</f>
        <v/>
      </c>
      <c r="C279" s="4">
        <f>H279+K279+N279+Q279+T279+W279+Z279+AC279+AF279+AI279</f>
        <v/>
      </c>
      <c r="D279" s="4">
        <f>ROUND(H278*Order!$H$2/12,2)+ROUND(K278*Order!$H$3/12,2)+ROUND(N278*Order!$H$4/12,2)+ROUND(Q278*Order!$H$5/12,2)+ROUND(T278*Order!$H$6/12,2)+ROUND(W278*Order!$H$7/12,2)+ROUND(Z278*Order!$H$8/12,2)+ROUND(AC278*Order!$H$9/12,2)+ROUND(AF278*Order!$H$10/12,2)+ROUND(AI278*Order!$H$11/12,2)</f>
        <v/>
      </c>
      <c r="E279" s="4">
        <f>MAX(0,'Start here'!$B$6-(F279+I279+L279+O279+R279+U279+X279+AA279+AD279+AG279))</f>
        <v/>
      </c>
      <c r="F279" s="4">
        <f>MIN(Order!$I$2,ROUND(H278*(1+Order!$H$2/12),2))</f>
        <v/>
      </c>
      <c r="G279" s="4">
        <f>MAX(0,MIN(ROUND(H278*(1+Order!$H$2/12),2)-F279,E279-(0)))</f>
        <v/>
      </c>
      <c r="H279" s="4">
        <f>MAX(0,ROUND(ROUND(H278*(1+Order!$H$2/12),2)-F279-G279,2))</f>
        <v/>
      </c>
      <c r="I279" s="4">
        <f>MIN(Order!$I$3,ROUND(K278*(1+Order!$H$3/12),2))</f>
        <v/>
      </c>
      <c r="J279" s="4">
        <f>MAX(0,MIN(ROUND(K278*(1+Order!$H$3/12),2)-I279,E279-(G279)))</f>
        <v/>
      </c>
      <c r="K279" s="4">
        <f>MAX(0,ROUND(ROUND(K278*(1+Order!$H$3/12),2)-I279-J279,2))</f>
        <v/>
      </c>
      <c r="L279" s="4">
        <f>MIN(Order!$I$4,ROUND(N278*(1+Order!$H$4/12),2))</f>
        <v/>
      </c>
      <c r="M279" s="4">
        <f>MAX(0,MIN(ROUND(N278*(1+Order!$H$4/12),2)-L279,E279-(G279+J279)))</f>
        <v/>
      </c>
      <c r="N279" s="4">
        <f>MAX(0,ROUND(ROUND(N278*(1+Order!$H$4/12),2)-L279-M279,2))</f>
        <v/>
      </c>
      <c r="O279" s="4">
        <f>MIN(Order!$I$5,ROUND(Q278*(1+Order!$H$5/12),2))</f>
        <v/>
      </c>
      <c r="P279" s="4">
        <f>MAX(0,MIN(ROUND(Q278*(1+Order!$H$5/12),2)-O279,E279-(G279+J279+M279)))</f>
        <v/>
      </c>
      <c r="Q279" s="4">
        <f>MAX(0,ROUND(ROUND(Q278*(1+Order!$H$5/12),2)-O279-P279,2))</f>
        <v/>
      </c>
      <c r="R279" s="4">
        <f>MIN(Order!$I$6,ROUND(T278*(1+Order!$H$6/12),2))</f>
        <v/>
      </c>
      <c r="S279" s="4">
        <f>MAX(0,MIN(ROUND(T278*(1+Order!$H$6/12),2)-R279,E279-(G279+J279+M279+P279)))</f>
        <v/>
      </c>
      <c r="T279" s="4">
        <f>MAX(0,ROUND(ROUND(T278*(1+Order!$H$6/12),2)-R279-S279,2))</f>
        <v/>
      </c>
      <c r="U279" s="4">
        <f>MIN(Order!$I$7,ROUND(W278*(1+Order!$H$7/12),2))</f>
        <v/>
      </c>
      <c r="V279" s="4">
        <f>MAX(0,MIN(ROUND(W278*(1+Order!$H$7/12),2)-U279,E279-(G279+J279+M279+P279+S279)))</f>
        <v/>
      </c>
      <c r="W279" s="4">
        <f>MAX(0,ROUND(ROUND(W278*(1+Order!$H$7/12),2)-U279-V279,2))</f>
        <v/>
      </c>
      <c r="X279" s="4">
        <f>MIN(Order!$I$8,ROUND(Z278*(1+Order!$H$8/12),2))</f>
        <v/>
      </c>
      <c r="Y279" s="4">
        <f>MAX(0,MIN(ROUND(Z278*(1+Order!$H$8/12),2)-X279,E279-(G279+J279+M279+P279+S279+V279)))</f>
        <v/>
      </c>
      <c r="Z279" s="4">
        <f>MAX(0,ROUND(ROUND(Z278*(1+Order!$H$8/12),2)-X279-Y279,2))</f>
        <v/>
      </c>
      <c r="AA279" s="4">
        <f>MIN(Order!$I$9,ROUND(AC278*(1+Order!$H$9/12),2))</f>
        <v/>
      </c>
      <c r="AB279" s="4">
        <f>MAX(0,MIN(ROUND(AC278*(1+Order!$H$9/12),2)-AA279,E279-(G279+J279+M279+P279+S279+V279+Y279)))</f>
        <v/>
      </c>
      <c r="AC279" s="4">
        <f>MAX(0,ROUND(ROUND(AC278*(1+Order!$H$9/12),2)-AA279-AB279,2))</f>
        <v/>
      </c>
      <c r="AD279" s="4">
        <f>MIN(Order!$I$10,ROUND(AF278*(1+Order!$H$10/12),2))</f>
        <v/>
      </c>
      <c r="AE279" s="4">
        <f>MAX(0,MIN(ROUND(AF278*(1+Order!$H$10/12),2)-AD279,E279-(G279+J279+M279+P279+S279+V279+Y279+AB279)))</f>
        <v/>
      </c>
      <c r="AF279" s="4">
        <f>MAX(0,ROUND(ROUND(AF278*(1+Order!$H$10/12),2)-AD279-AE279,2))</f>
        <v/>
      </c>
      <c r="AG279" s="4">
        <f>MIN(Order!$I$11,ROUND(AI278*(1+Order!$H$11/12),2))</f>
        <v/>
      </c>
      <c r="AH279" s="4">
        <f>MAX(0,MIN(ROUND(AI278*(1+Order!$H$11/12),2)-AG279,E279-(G279+J279+M279+P279+S279+V279+Y279+AB279+AE279)))</f>
        <v/>
      </c>
      <c r="AI279" s="4">
        <f>MAX(0,ROUND(ROUND(AI278*(1+Order!$H$11/12),2)-AG279-AH279,2))</f>
        <v/>
      </c>
    </row>
    <row r="280">
      <c r="A280" t="n">
        <v>277</v>
      </c>
      <c r="B280" s="16">
        <f>EDATE('Start here'!$B$7,A280-1)</f>
        <v/>
      </c>
      <c r="C280" s="4">
        <f>H280+K280+N280+Q280+T280+W280+Z280+AC280+AF280+AI280</f>
        <v/>
      </c>
      <c r="D280" s="4">
        <f>ROUND(H279*Order!$H$2/12,2)+ROUND(K279*Order!$H$3/12,2)+ROUND(N279*Order!$H$4/12,2)+ROUND(Q279*Order!$H$5/12,2)+ROUND(T279*Order!$H$6/12,2)+ROUND(W279*Order!$H$7/12,2)+ROUND(Z279*Order!$H$8/12,2)+ROUND(AC279*Order!$H$9/12,2)+ROUND(AF279*Order!$H$10/12,2)+ROUND(AI279*Order!$H$11/12,2)</f>
        <v/>
      </c>
      <c r="E280" s="4">
        <f>MAX(0,'Start here'!$B$6-(F280+I280+L280+O280+R280+U280+X280+AA280+AD280+AG280))</f>
        <v/>
      </c>
      <c r="F280" s="4">
        <f>MIN(Order!$I$2,ROUND(H279*(1+Order!$H$2/12),2))</f>
        <v/>
      </c>
      <c r="G280" s="4">
        <f>MAX(0,MIN(ROUND(H279*(1+Order!$H$2/12),2)-F280,E280-(0)))</f>
        <v/>
      </c>
      <c r="H280" s="4">
        <f>MAX(0,ROUND(ROUND(H279*(1+Order!$H$2/12),2)-F280-G280,2))</f>
        <v/>
      </c>
      <c r="I280" s="4">
        <f>MIN(Order!$I$3,ROUND(K279*(1+Order!$H$3/12),2))</f>
        <v/>
      </c>
      <c r="J280" s="4">
        <f>MAX(0,MIN(ROUND(K279*(1+Order!$H$3/12),2)-I280,E280-(G280)))</f>
        <v/>
      </c>
      <c r="K280" s="4">
        <f>MAX(0,ROUND(ROUND(K279*(1+Order!$H$3/12),2)-I280-J280,2))</f>
        <v/>
      </c>
      <c r="L280" s="4">
        <f>MIN(Order!$I$4,ROUND(N279*(1+Order!$H$4/12),2))</f>
        <v/>
      </c>
      <c r="M280" s="4">
        <f>MAX(0,MIN(ROUND(N279*(1+Order!$H$4/12),2)-L280,E280-(G280+J280)))</f>
        <v/>
      </c>
      <c r="N280" s="4">
        <f>MAX(0,ROUND(ROUND(N279*(1+Order!$H$4/12),2)-L280-M280,2))</f>
        <v/>
      </c>
      <c r="O280" s="4">
        <f>MIN(Order!$I$5,ROUND(Q279*(1+Order!$H$5/12),2))</f>
        <v/>
      </c>
      <c r="P280" s="4">
        <f>MAX(0,MIN(ROUND(Q279*(1+Order!$H$5/12),2)-O280,E280-(G280+J280+M280)))</f>
        <v/>
      </c>
      <c r="Q280" s="4">
        <f>MAX(0,ROUND(ROUND(Q279*(1+Order!$H$5/12),2)-O280-P280,2))</f>
        <v/>
      </c>
      <c r="R280" s="4">
        <f>MIN(Order!$I$6,ROUND(T279*(1+Order!$H$6/12),2))</f>
        <v/>
      </c>
      <c r="S280" s="4">
        <f>MAX(0,MIN(ROUND(T279*(1+Order!$H$6/12),2)-R280,E280-(G280+J280+M280+P280)))</f>
        <v/>
      </c>
      <c r="T280" s="4">
        <f>MAX(0,ROUND(ROUND(T279*(1+Order!$H$6/12),2)-R280-S280,2))</f>
        <v/>
      </c>
      <c r="U280" s="4">
        <f>MIN(Order!$I$7,ROUND(W279*(1+Order!$H$7/12),2))</f>
        <v/>
      </c>
      <c r="V280" s="4">
        <f>MAX(0,MIN(ROUND(W279*(1+Order!$H$7/12),2)-U280,E280-(G280+J280+M280+P280+S280)))</f>
        <v/>
      </c>
      <c r="W280" s="4">
        <f>MAX(0,ROUND(ROUND(W279*(1+Order!$H$7/12),2)-U280-V280,2))</f>
        <v/>
      </c>
      <c r="X280" s="4">
        <f>MIN(Order!$I$8,ROUND(Z279*(1+Order!$H$8/12),2))</f>
        <v/>
      </c>
      <c r="Y280" s="4">
        <f>MAX(0,MIN(ROUND(Z279*(1+Order!$H$8/12),2)-X280,E280-(G280+J280+M280+P280+S280+V280)))</f>
        <v/>
      </c>
      <c r="Z280" s="4">
        <f>MAX(0,ROUND(ROUND(Z279*(1+Order!$H$8/12),2)-X280-Y280,2))</f>
        <v/>
      </c>
      <c r="AA280" s="4">
        <f>MIN(Order!$I$9,ROUND(AC279*(1+Order!$H$9/12),2))</f>
        <v/>
      </c>
      <c r="AB280" s="4">
        <f>MAX(0,MIN(ROUND(AC279*(1+Order!$H$9/12),2)-AA280,E280-(G280+J280+M280+P280+S280+V280+Y280)))</f>
        <v/>
      </c>
      <c r="AC280" s="4">
        <f>MAX(0,ROUND(ROUND(AC279*(1+Order!$H$9/12),2)-AA280-AB280,2))</f>
        <v/>
      </c>
      <c r="AD280" s="4">
        <f>MIN(Order!$I$10,ROUND(AF279*(1+Order!$H$10/12),2))</f>
        <v/>
      </c>
      <c r="AE280" s="4">
        <f>MAX(0,MIN(ROUND(AF279*(1+Order!$H$10/12),2)-AD280,E280-(G280+J280+M280+P280+S280+V280+Y280+AB280)))</f>
        <v/>
      </c>
      <c r="AF280" s="4">
        <f>MAX(0,ROUND(ROUND(AF279*(1+Order!$H$10/12),2)-AD280-AE280,2))</f>
        <v/>
      </c>
      <c r="AG280" s="4">
        <f>MIN(Order!$I$11,ROUND(AI279*(1+Order!$H$11/12),2))</f>
        <v/>
      </c>
      <c r="AH280" s="4">
        <f>MAX(0,MIN(ROUND(AI279*(1+Order!$H$11/12),2)-AG280,E280-(G280+J280+M280+P280+S280+V280+Y280+AB280+AE280)))</f>
        <v/>
      </c>
      <c r="AI280" s="4">
        <f>MAX(0,ROUND(ROUND(AI279*(1+Order!$H$11/12),2)-AG280-AH280,2))</f>
        <v/>
      </c>
    </row>
    <row r="281">
      <c r="A281" t="n">
        <v>278</v>
      </c>
      <c r="B281" s="16">
        <f>EDATE('Start here'!$B$7,A281-1)</f>
        <v/>
      </c>
      <c r="C281" s="4">
        <f>H281+K281+N281+Q281+T281+W281+Z281+AC281+AF281+AI281</f>
        <v/>
      </c>
      <c r="D281" s="4">
        <f>ROUND(H280*Order!$H$2/12,2)+ROUND(K280*Order!$H$3/12,2)+ROUND(N280*Order!$H$4/12,2)+ROUND(Q280*Order!$H$5/12,2)+ROUND(T280*Order!$H$6/12,2)+ROUND(W280*Order!$H$7/12,2)+ROUND(Z280*Order!$H$8/12,2)+ROUND(AC280*Order!$H$9/12,2)+ROUND(AF280*Order!$H$10/12,2)+ROUND(AI280*Order!$H$11/12,2)</f>
        <v/>
      </c>
      <c r="E281" s="4">
        <f>MAX(0,'Start here'!$B$6-(F281+I281+L281+O281+R281+U281+X281+AA281+AD281+AG281))</f>
        <v/>
      </c>
      <c r="F281" s="4">
        <f>MIN(Order!$I$2,ROUND(H280*(1+Order!$H$2/12),2))</f>
        <v/>
      </c>
      <c r="G281" s="4">
        <f>MAX(0,MIN(ROUND(H280*(1+Order!$H$2/12),2)-F281,E281-(0)))</f>
        <v/>
      </c>
      <c r="H281" s="4">
        <f>MAX(0,ROUND(ROUND(H280*(1+Order!$H$2/12),2)-F281-G281,2))</f>
        <v/>
      </c>
      <c r="I281" s="4">
        <f>MIN(Order!$I$3,ROUND(K280*(1+Order!$H$3/12),2))</f>
        <v/>
      </c>
      <c r="J281" s="4">
        <f>MAX(0,MIN(ROUND(K280*(1+Order!$H$3/12),2)-I281,E281-(G281)))</f>
        <v/>
      </c>
      <c r="K281" s="4">
        <f>MAX(0,ROUND(ROUND(K280*(1+Order!$H$3/12),2)-I281-J281,2))</f>
        <v/>
      </c>
      <c r="L281" s="4">
        <f>MIN(Order!$I$4,ROUND(N280*(1+Order!$H$4/12),2))</f>
        <v/>
      </c>
      <c r="M281" s="4">
        <f>MAX(0,MIN(ROUND(N280*(1+Order!$H$4/12),2)-L281,E281-(G281+J281)))</f>
        <v/>
      </c>
      <c r="N281" s="4">
        <f>MAX(0,ROUND(ROUND(N280*(1+Order!$H$4/12),2)-L281-M281,2))</f>
        <v/>
      </c>
      <c r="O281" s="4">
        <f>MIN(Order!$I$5,ROUND(Q280*(1+Order!$H$5/12),2))</f>
        <v/>
      </c>
      <c r="P281" s="4">
        <f>MAX(0,MIN(ROUND(Q280*(1+Order!$H$5/12),2)-O281,E281-(G281+J281+M281)))</f>
        <v/>
      </c>
      <c r="Q281" s="4">
        <f>MAX(0,ROUND(ROUND(Q280*(1+Order!$H$5/12),2)-O281-P281,2))</f>
        <v/>
      </c>
      <c r="R281" s="4">
        <f>MIN(Order!$I$6,ROUND(T280*(1+Order!$H$6/12),2))</f>
        <v/>
      </c>
      <c r="S281" s="4">
        <f>MAX(0,MIN(ROUND(T280*(1+Order!$H$6/12),2)-R281,E281-(G281+J281+M281+P281)))</f>
        <v/>
      </c>
      <c r="T281" s="4">
        <f>MAX(0,ROUND(ROUND(T280*(1+Order!$H$6/12),2)-R281-S281,2))</f>
        <v/>
      </c>
      <c r="U281" s="4">
        <f>MIN(Order!$I$7,ROUND(W280*(1+Order!$H$7/12),2))</f>
        <v/>
      </c>
      <c r="V281" s="4">
        <f>MAX(0,MIN(ROUND(W280*(1+Order!$H$7/12),2)-U281,E281-(G281+J281+M281+P281+S281)))</f>
        <v/>
      </c>
      <c r="W281" s="4">
        <f>MAX(0,ROUND(ROUND(W280*(1+Order!$H$7/12),2)-U281-V281,2))</f>
        <v/>
      </c>
      <c r="X281" s="4">
        <f>MIN(Order!$I$8,ROUND(Z280*(1+Order!$H$8/12),2))</f>
        <v/>
      </c>
      <c r="Y281" s="4">
        <f>MAX(0,MIN(ROUND(Z280*(1+Order!$H$8/12),2)-X281,E281-(G281+J281+M281+P281+S281+V281)))</f>
        <v/>
      </c>
      <c r="Z281" s="4">
        <f>MAX(0,ROUND(ROUND(Z280*(1+Order!$H$8/12),2)-X281-Y281,2))</f>
        <v/>
      </c>
      <c r="AA281" s="4">
        <f>MIN(Order!$I$9,ROUND(AC280*(1+Order!$H$9/12),2))</f>
        <v/>
      </c>
      <c r="AB281" s="4">
        <f>MAX(0,MIN(ROUND(AC280*(1+Order!$H$9/12),2)-AA281,E281-(G281+J281+M281+P281+S281+V281+Y281)))</f>
        <v/>
      </c>
      <c r="AC281" s="4">
        <f>MAX(0,ROUND(ROUND(AC280*(1+Order!$H$9/12),2)-AA281-AB281,2))</f>
        <v/>
      </c>
      <c r="AD281" s="4">
        <f>MIN(Order!$I$10,ROUND(AF280*(1+Order!$H$10/12),2))</f>
        <v/>
      </c>
      <c r="AE281" s="4">
        <f>MAX(0,MIN(ROUND(AF280*(1+Order!$H$10/12),2)-AD281,E281-(G281+J281+M281+P281+S281+V281+Y281+AB281)))</f>
        <v/>
      </c>
      <c r="AF281" s="4">
        <f>MAX(0,ROUND(ROUND(AF280*(1+Order!$H$10/12),2)-AD281-AE281,2))</f>
        <v/>
      </c>
      <c r="AG281" s="4">
        <f>MIN(Order!$I$11,ROUND(AI280*(1+Order!$H$11/12),2))</f>
        <v/>
      </c>
      <c r="AH281" s="4">
        <f>MAX(0,MIN(ROUND(AI280*(1+Order!$H$11/12),2)-AG281,E281-(G281+J281+M281+P281+S281+V281+Y281+AB281+AE281)))</f>
        <v/>
      </c>
      <c r="AI281" s="4">
        <f>MAX(0,ROUND(ROUND(AI280*(1+Order!$H$11/12),2)-AG281-AH281,2))</f>
        <v/>
      </c>
    </row>
    <row r="282">
      <c r="A282" t="n">
        <v>279</v>
      </c>
      <c r="B282" s="16">
        <f>EDATE('Start here'!$B$7,A282-1)</f>
        <v/>
      </c>
      <c r="C282" s="4">
        <f>H282+K282+N282+Q282+T282+W282+Z282+AC282+AF282+AI282</f>
        <v/>
      </c>
      <c r="D282" s="4">
        <f>ROUND(H281*Order!$H$2/12,2)+ROUND(K281*Order!$H$3/12,2)+ROUND(N281*Order!$H$4/12,2)+ROUND(Q281*Order!$H$5/12,2)+ROUND(T281*Order!$H$6/12,2)+ROUND(W281*Order!$H$7/12,2)+ROUND(Z281*Order!$H$8/12,2)+ROUND(AC281*Order!$H$9/12,2)+ROUND(AF281*Order!$H$10/12,2)+ROUND(AI281*Order!$H$11/12,2)</f>
        <v/>
      </c>
      <c r="E282" s="4">
        <f>MAX(0,'Start here'!$B$6-(F282+I282+L282+O282+R282+U282+X282+AA282+AD282+AG282))</f>
        <v/>
      </c>
      <c r="F282" s="4">
        <f>MIN(Order!$I$2,ROUND(H281*(1+Order!$H$2/12),2))</f>
        <v/>
      </c>
      <c r="G282" s="4">
        <f>MAX(0,MIN(ROUND(H281*(1+Order!$H$2/12),2)-F282,E282-(0)))</f>
        <v/>
      </c>
      <c r="H282" s="4">
        <f>MAX(0,ROUND(ROUND(H281*(1+Order!$H$2/12),2)-F282-G282,2))</f>
        <v/>
      </c>
      <c r="I282" s="4">
        <f>MIN(Order!$I$3,ROUND(K281*(1+Order!$H$3/12),2))</f>
        <v/>
      </c>
      <c r="J282" s="4">
        <f>MAX(0,MIN(ROUND(K281*(1+Order!$H$3/12),2)-I282,E282-(G282)))</f>
        <v/>
      </c>
      <c r="K282" s="4">
        <f>MAX(0,ROUND(ROUND(K281*(1+Order!$H$3/12),2)-I282-J282,2))</f>
        <v/>
      </c>
      <c r="L282" s="4">
        <f>MIN(Order!$I$4,ROUND(N281*(1+Order!$H$4/12),2))</f>
        <v/>
      </c>
      <c r="M282" s="4">
        <f>MAX(0,MIN(ROUND(N281*(1+Order!$H$4/12),2)-L282,E282-(G282+J282)))</f>
        <v/>
      </c>
      <c r="N282" s="4">
        <f>MAX(0,ROUND(ROUND(N281*(1+Order!$H$4/12),2)-L282-M282,2))</f>
        <v/>
      </c>
      <c r="O282" s="4">
        <f>MIN(Order!$I$5,ROUND(Q281*(1+Order!$H$5/12),2))</f>
        <v/>
      </c>
      <c r="P282" s="4">
        <f>MAX(0,MIN(ROUND(Q281*(1+Order!$H$5/12),2)-O282,E282-(G282+J282+M282)))</f>
        <v/>
      </c>
      <c r="Q282" s="4">
        <f>MAX(0,ROUND(ROUND(Q281*(1+Order!$H$5/12),2)-O282-P282,2))</f>
        <v/>
      </c>
      <c r="R282" s="4">
        <f>MIN(Order!$I$6,ROUND(T281*(1+Order!$H$6/12),2))</f>
        <v/>
      </c>
      <c r="S282" s="4">
        <f>MAX(0,MIN(ROUND(T281*(1+Order!$H$6/12),2)-R282,E282-(G282+J282+M282+P282)))</f>
        <v/>
      </c>
      <c r="T282" s="4">
        <f>MAX(0,ROUND(ROUND(T281*(1+Order!$H$6/12),2)-R282-S282,2))</f>
        <v/>
      </c>
      <c r="U282" s="4">
        <f>MIN(Order!$I$7,ROUND(W281*(1+Order!$H$7/12),2))</f>
        <v/>
      </c>
      <c r="V282" s="4">
        <f>MAX(0,MIN(ROUND(W281*(1+Order!$H$7/12),2)-U282,E282-(G282+J282+M282+P282+S282)))</f>
        <v/>
      </c>
      <c r="W282" s="4">
        <f>MAX(0,ROUND(ROUND(W281*(1+Order!$H$7/12),2)-U282-V282,2))</f>
        <v/>
      </c>
      <c r="X282" s="4">
        <f>MIN(Order!$I$8,ROUND(Z281*(1+Order!$H$8/12),2))</f>
        <v/>
      </c>
      <c r="Y282" s="4">
        <f>MAX(0,MIN(ROUND(Z281*(1+Order!$H$8/12),2)-X282,E282-(G282+J282+M282+P282+S282+V282)))</f>
        <v/>
      </c>
      <c r="Z282" s="4">
        <f>MAX(0,ROUND(ROUND(Z281*(1+Order!$H$8/12),2)-X282-Y282,2))</f>
        <v/>
      </c>
      <c r="AA282" s="4">
        <f>MIN(Order!$I$9,ROUND(AC281*(1+Order!$H$9/12),2))</f>
        <v/>
      </c>
      <c r="AB282" s="4">
        <f>MAX(0,MIN(ROUND(AC281*(1+Order!$H$9/12),2)-AA282,E282-(G282+J282+M282+P282+S282+V282+Y282)))</f>
        <v/>
      </c>
      <c r="AC282" s="4">
        <f>MAX(0,ROUND(ROUND(AC281*(1+Order!$H$9/12),2)-AA282-AB282,2))</f>
        <v/>
      </c>
      <c r="AD282" s="4">
        <f>MIN(Order!$I$10,ROUND(AF281*(1+Order!$H$10/12),2))</f>
        <v/>
      </c>
      <c r="AE282" s="4">
        <f>MAX(0,MIN(ROUND(AF281*(1+Order!$H$10/12),2)-AD282,E282-(G282+J282+M282+P282+S282+V282+Y282+AB282)))</f>
        <v/>
      </c>
      <c r="AF282" s="4">
        <f>MAX(0,ROUND(ROUND(AF281*(1+Order!$H$10/12),2)-AD282-AE282,2))</f>
        <v/>
      </c>
      <c r="AG282" s="4">
        <f>MIN(Order!$I$11,ROUND(AI281*(1+Order!$H$11/12),2))</f>
        <v/>
      </c>
      <c r="AH282" s="4">
        <f>MAX(0,MIN(ROUND(AI281*(1+Order!$H$11/12),2)-AG282,E282-(G282+J282+M282+P282+S282+V282+Y282+AB282+AE282)))</f>
        <v/>
      </c>
      <c r="AI282" s="4">
        <f>MAX(0,ROUND(ROUND(AI281*(1+Order!$H$11/12),2)-AG282-AH282,2))</f>
        <v/>
      </c>
    </row>
    <row r="283">
      <c r="A283" t="n">
        <v>280</v>
      </c>
      <c r="B283" s="16">
        <f>EDATE('Start here'!$B$7,A283-1)</f>
        <v/>
      </c>
      <c r="C283" s="4">
        <f>H283+K283+N283+Q283+T283+W283+Z283+AC283+AF283+AI283</f>
        <v/>
      </c>
      <c r="D283" s="4">
        <f>ROUND(H282*Order!$H$2/12,2)+ROUND(K282*Order!$H$3/12,2)+ROUND(N282*Order!$H$4/12,2)+ROUND(Q282*Order!$H$5/12,2)+ROUND(T282*Order!$H$6/12,2)+ROUND(W282*Order!$H$7/12,2)+ROUND(Z282*Order!$H$8/12,2)+ROUND(AC282*Order!$H$9/12,2)+ROUND(AF282*Order!$H$10/12,2)+ROUND(AI282*Order!$H$11/12,2)</f>
        <v/>
      </c>
      <c r="E283" s="4">
        <f>MAX(0,'Start here'!$B$6-(F283+I283+L283+O283+R283+U283+X283+AA283+AD283+AG283))</f>
        <v/>
      </c>
      <c r="F283" s="4">
        <f>MIN(Order!$I$2,ROUND(H282*(1+Order!$H$2/12),2))</f>
        <v/>
      </c>
      <c r="G283" s="4">
        <f>MAX(0,MIN(ROUND(H282*(1+Order!$H$2/12),2)-F283,E283-(0)))</f>
        <v/>
      </c>
      <c r="H283" s="4">
        <f>MAX(0,ROUND(ROUND(H282*(1+Order!$H$2/12),2)-F283-G283,2))</f>
        <v/>
      </c>
      <c r="I283" s="4">
        <f>MIN(Order!$I$3,ROUND(K282*(1+Order!$H$3/12),2))</f>
        <v/>
      </c>
      <c r="J283" s="4">
        <f>MAX(0,MIN(ROUND(K282*(1+Order!$H$3/12),2)-I283,E283-(G283)))</f>
        <v/>
      </c>
      <c r="K283" s="4">
        <f>MAX(0,ROUND(ROUND(K282*(1+Order!$H$3/12),2)-I283-J283,2))</f>
        <v/>
      </c>
      <c r="L283" s="4">
        <f>MIN(Order!$I$4,ROUND(N282*(1+Order!$H$4/12),2))</f>
        <v/>
      </c>
      <c r="M283" s="4">
        <f>MAX(0,MIN(ROUND(N282*(1+Order!$H$4/12),2)-L283,E283-(G283+J283)))</f>
        <v/>
      </c>
      <c r="N283" s="4">
        <f>MAX(0,ROUND(ROUND(N282*(1+Order!$H$4/12),2)-L283-M283,2))</f>
        <v/>
      </c>
      <c r="O283" s="4">
        <f>MIN(Order!$I$5,ROUND(Q282*(1+Order!$H$5/12),2))</f>
        <v/>
      </c>
      <c r="P283" s="4">
        <f>MAX(0,MIN(ROUND(Q282*(1+Order!$H$5/12),2)-O283,E283-(G283+J283+M283)))</f>
        <v/>
      </c>
      <c r="Q283" s="4">
        <f>MAX(0,ROUND(ROUND(Q282*(1+Order!$H$5/12),2)-O283-P283,2))</f>
        <v/>
      </c>
      <c r="R283" s="4">
        <f>MIN(Order!$I$6,ROUND(T282*(1+Order!$H$6/12),2))</f>
        <v/>
      </c>
      <c r="S283" s="4">
        <f>MAX(0,MIN(ROUND(T282*(1+Order!$H$6/12),2)-R283,E283-(G283+J283+M283+P283)))</f>
        <v/>
      </c>
      <c r="T283" s="4">
        <f>MAX(0,ROUND(ROUND(T282*(1+Order!$H$6/12),2)-R283-S283,2))</f>
        <v/>
      </c>
      <c r="U283" s="4">
        <f>MIN(Order!$I$7,ROUND(W282*(1+Order!$H$7/12),2))</f>
        <v/>
      </c>
      <c r="V283" s="4">
        <f>MAX(0,MIN(ROUND(W282*(1+Order!$H$7/12),2)-U283,E283-(G283+J283+M283+P283+S283)))</f>
        <v/>
      </c>
      <c r="W283" s="4">
        <f>MAX(0,ROUND(ROUND(W282*(1+Order!$H$7/12),2)-U283-V283,2))</f>
        <v/>
      </c>
      <c r="X283" s="4">
        <f>MIN(Order!$I$8,ROUND(Z282*(1+Order!$H$8/12),2))</f>
        <v/>
      </c>
      <c r="Y283" s="4">
        <f>MAX(0,MIN(ROUND(Z282*(1+Order!$H$8/12),2)-X283,E283-(G283+J283+M283+P283+S283+V283)))</f>
        <v/>
      </c>
      <c r="Z283" s="4">
        <f>MAX(0,ROUND(ROUND(Z282*(1+Order!$H$8/12),2)-X283-Y283,2))</f>
        <v/>
      </c>
      <c r="AA283" s="4">
        <f>MIN(Order!$I$9,ROUND(AC282*(1+Order!$H$9/12),2))</f>
        <v/>
      </c>
      <c r="AB283" s="4">
        <f>MAX(0,MIN(ROUND(AC282*(1+Order!$H$9/12),2)-AA283,E283-(G283+J283+M283+P283+S283+V283+Y283)))</f>
        <v/>
      </c>
      <c r="AC283" s="4">
        <f>MAX(0,ROUND(ROUND(AC282*(1+Order!$H$9/12),2)-AA283-AB283,2))</f>
        <v/>
      </c>
      <c r="AD283" s="4">
        <f>MIN(Order!$I$10,ROUND(AF282*(1+Order!$H$10/12),2))</f>
        <v/>
      </c>
      <c r="AE283" s="4">
        <f>MAX(0,MIN(ROUND(AF282*(1+Order!$H$10/12),2)-AD283,E283-(G283+J283+M283+P283+S283+V283+Y283+AB283)))</f>
        <v/>
      </c>
      <c r="AF283" s="4">
        <f>MAX(0,ROUND(ROUND(AF282*(1+Order!$H$10/12),2)-AD283-AE283,2))</f>
        <v/>
      </c>
      <c r="AG283" s="4">
        <f>MIN(Order!$I$11,ROUND(AI282*(1+Order!$H$11/12),2))</f>
        <v/>
      </c>
      <c r="AH283" s="4">
        <f>MAX(0,MIN(ROUND(AI282*(1+Order!$H$11/12),2)-AG283,E283-(G283+J283+M283+P283+S283+V283+Y283+AB283+AE283)))</f>
        <v/>
      </c>
      <c r="AI283" s="4">
        <f>MAX(0,ROUND(ROUND(AI282*(1+Order!$H$11/12),2)-AG283-AH283,2))</f>
        <v/>
      </c>
    </row>
    <row r="284">
      <c r="A284" t="n">
        <v>281</v>
      </c>
      <c r="B284" s="16">
        <f>EDATE('Start here'!$B$7,A284-1)</f>
        <v/>
      </c>
      <c r="C284" s="4">
        <f>H284+K284+N284+Q284+T284+W284+Z284+AC284+AF284+AI284</f>
        <v/>
      </c>
      <c r="D284" s="4">
        <f>ROUND(H283*Order!$H$2/12,2)+ROUND(K283*Order!$H$3/12,2)+ROUND(N283*Order!$H$4/12,2)+ROUND(Q283*Order!$H$5/12,2)+ROUND(T283*Order!$H$6/12,2)+ROUND(W283*Order!$H$7/12,2)+ROUND(Z283*Order!$H$8/12,2)+ROUND(AC283*Order!$H$9/12,2)+ROUND(AF283*Order!$H$10/12,2)+ROUND(AI283*Order!$H$11/12,2)</f>
        <v/>
      </c>
      <c r="E284" s="4">
        <f>MAX(0,'Start here'!$B$6-(F284+I284+L284+O284+R284+U284+X284+AA284+AD284+AG284))</f>
        <v/>
      </c>
      <c r="F284" s="4">
        <f>MIN(Order!$I$2,ROUND(H283*(1+Order!$H$2/12),2))</f>
        <v/>
      </c>
      <c r="G284" s="4">
        <f>MAX(0,MIN(ROUND(H283*(1+Order!$H$2/12),2)-F284,E284-(0)))</f>
        <v/>
      </c>
      <c r="H284" s="4">
        <f>MAX(0,ROUND(ROUND(H283*(1+Order!$H$2/12),2)-F284-G284,2))</f>
        <v/>
      </c>
      <c r="I284" s="4">
        <f>MIN(Order!$I$3,ROUND(K283*(1+Order!$H$3/12),2))</f>
        <v/>
      </c>
      <c r="J284" s="4">
        <f>MAX(0,MIN(ROUND(K283*(1+Order!$H$3/12),2)-I284,E284-(G284)))</f>
        <v/>
      </c>
      <c r="K284" s="4">
        <f>MAX(0,ROUND(ROUND(K283*(1+Order!$H$3/12),2)-I284-J284,2))</f>
        <v/>
      </c>
      <c r="L284" s="4">
        <f>MIN(Order!$I$4,ROUND(N283*(1+Order!$H$4/12),2))</f>
        <v/>
      </c>
      <c r="M284" s="4">
        <f>MAX(0,MIN(ROUND(N283*(1+Order!$H$4/12),2)-L284,E284-(G284+J284)))</f>
        <v/>
      </c>
      <c r="N284" s="4">
        <f>MAX(0,ROUND(ROUND(N283*(1+Order!$H$4/12),2)-L284-M284,2))</f>
        <v/>
      </c>
      <c r="O284" s="4">
        <f>MIN(Order!$I$5,ROUND(Q283*(1+Order!$H$5/12),2))</f>
        <v/>
      </c>
      <c r="P284" s="4">
        <f>MAX(0,MIN(ROUND(Q283*(1+Order!$H$5/12),2)-O284,E284-(G284+J284+M284)))</f>
        <v/>
      </c>
      <c r="Q284" s="4">
        <f>MAX(0,ROUND(ROUND(Q283*(1+Order!$H$5/12),2)-O284-P284,2))</f>
        <v/>
      </c>
      <c r="R284" s="4">
        <f>MIN(Order!$I$6,ROUND(T283*(1+Order!$H$6/12),2))</f>
        <v/>
      </c>
      <c r="S284" s="4">
        <f>MAX(0,MIN(ROUND(T283*(1+Order!$H$6/12),2)-R284,E284-(G284+J284+M284+P284)))</f>
        <v/>
      </c>
      <c r="T284" s="4">
        <f>MAX(0,ROUND(ROUND(T283*(1+Order!$H$6/12),2)-R284-S284,2))</f>
        <v/>
      </c>
      <c r="U284" s="4">
        <f>MIN(Order!$I$7,ROUND(W283*(1+Order!$H$7/12),2))</f>
        <v/>
      </c>
      <c r="V284" s="4">
        <f>MAX(0,MIN(ROUND(W283*(1+Order!$H$7/12),2)-U284,E284-(G284+J284+M284+P284+S284)))</f>
        <v/>
      </c>
      <c r="W284" s="4">
        <f>MAX(0,ROUND(ROUND(W283*(1+Order!$H$7/12),2)-U284-V284,2))</f>
        <v/>
      </c>
      <c r="X284" s="4">
        <f>MIN(Order!$I$8,ROUND(Z283*(1+Order!$H$8/12),2))</f>
        <v/>
      </c>
      <c r="Y284" s="4">
        <f>MAX(0,MIN(ROUND(Z283*(1+Order!$H$8/12),2)-X284,E284-(G284+J284+M284+P284+S284+V284)))</f>
        <v/>
      </c>
      <c r="Z284" s="4">
        <f>MAX(0,ROUND(ROUND(Z283*(1+Order!$H$8/12),2)-X284-Y284,2))</f>
        <v/>
      </c>
      <c r="AA284" s="4">
        <f>MIN(Order!$I$9,ROUND(AC283*(1+Order!$H$9/12),2))</f>
        <v/>
      </c>
      <c r="AB284" s="4">
        <f>MAX(0,MIN(ROUND(AC283*(1+Order!$H$9/12),2)-AA284,E284-(G284+J284+M284+P284+S284+V284+Y284)))</f>
        <v/>
      </c>
      <c r="AC284" s="4">
        <f>MAX(0,ROUND(ROUND(AC283*(1+Order!$H$9/12),2)-AA284-AB284,2))</f>
        <v/>
      </c>
      <c r="AD284" s="4">
        <f>MIN(Order!$I$10,ROUND(AF283*(1+Order!$H$10/12),2))</f>
        <v/>
      </c>
      <c r="AE284" s="4">
        <f>MAX(0,MIN(ROUND(AF283*(1+Order!$H$10/12),2)-AD284,E284-(G284+J284+M284+P284+S284+V284+Y284+AB284)))</f>
        <v/>
      </c>
      <c r="AF284" s="4">
        <f>MAX(0,ROUND(ROUND(AF283*(1+Order!$H$10/12),2)-AD284-AE284,2))</f>
        <v/>
      </c>
      <c r="AG284" s="4">
        <f>MIN(Order!$I$11,ROUND(AI283*(1+Order!$H$11/12),2))</f>
        <v/>
      </c>
      <c r="AH284" s="4">
        <f>MAX(0,MIN(ROUND(AI283*(1+Order!$H$11/12),2)-AG284,E284-(G284+J284+M284+P284+S284+V284+Y284+AB284+AE284)))</f>
        <v/>
      </c>
      <c r="AI284" s="4">
        <f>MAX(0,ROUND(ROUND(AI283*(1+Order!$H$11/12),2)-AG284-AH284,2))</f>
        <v/>
      </c>
    </row>
    <row r="285">
      <c r="A285" t="n">
        <v>282</v>
      </c>
      <c r="B285" s="16">
        <f>EDATE('Start here'!$B$7,A285-1)</f>
        <v/>
      </c>
      <c r="C285" s="4">
        <f>H285+K285+N285+Q285+T285+W285+Z285+AC285+AF285+AI285</f>
        <v/>
      </c>
      <c r="D285" s="4">
        <f>ROUND(H284*Order!$H$2/12,2)+ROUND(K284*Order!$H$3/12,2)+ROUND(N284*Order!$H$4/12,2)+ROUND(Q284*Order!$H$5/12,2)+ROUND(T284*Order!$H$6/12,2)+ROUND(W284*Order!$H$7/12,2)+ROUND(Z284*Order!$H$8/12,2)+ROUND(AC284*Order!$H$9/12,2)+ROUND(AF284*Order!$H$10/12,2)+ROUND(AI284*Order!$H$11/12,2)</f>
        <v/>
      </c>
      <c r="E285" s="4">
        <f>MAX(0,'Start here'!$B$6-(F285+I285+L285+O285+R285+U285+X285+AA285+AD285+AG285))</f>
        <v/>
      </c>
      <c r="F285" s="4">
        <f>MIN(Order!$I$2,ROUND(H284*(1+Order!$H$2/12),2))</f>
        <v/>
      </c>
      <c r="G285" s="4">
        <f>MAX(0,MIN(ROUND(H284*(1+Order!$H$2/12),2)-F285,E285-(0)))</f>
        <v/>
      </c>
      <c r="H285" s="4">
        <f>MAX(0,ROUND(ROUND(H284*(1+Order!$H$2/12),2)-F285-G285,2))</f>
        <v/>
      </c>
      <c r="I285" s="4">
        <f>MIN(Order!$I$3,ROUND(K284*(1+Order!$H$3/12),2))</f>
        <v/>
      </c>
      <c r="J285" s="4">
        <f>MAX(0,MIN(ROUND(K284*(1+Order!$H$3/12),2)-I285,E285-(G285)))</f>
        <v/>
      </c>
      <c r="K285" s="4">
        <f>MAX(0,ROUND(ROUND(K284*(1+Order!$H$3/12),2)-I285-J285,2))</f>
        <v/>
      </c>
      <c r="L285" s="4">
        <f>MIN(Order!$I$4,ROUND(N284*(1+Order!$H$4/12),2))</f>
        <v/>
      </c>
      <c r="M285" s="4">
        <f>MAX(0,MIN(ROUND(N284*(1+Order!$H$4/12),2)-L285,E285-(G285+J285)))</f>
        <v/>
      </c>
      <c r="N285" s="4">
        <f>MAX(0,ROUND(ROUND(N284*(1+Order!$H$4/12),2)-L285-M285,2))</f>
        <v/>
      </c>
      <c r="O285" s="4">
        <f>MIN(Order!$I$5,ROUND(Q284*(1+Order!$H$5/12),2))</f>
        <v/>
      </c>
      <c r="P285" s="4">
        <f>MAX(0,MIN(ROUND(Q284*(1+Order!$H$5/12),2)-O285,E285-(G285+J285+M285)))</f>
        <v/>
      </c>
      <c r="Q285" s="4">
        <f>MAX(0,ROUND(ROUND(Q284*(1+Order!$H$5/12),2)-O285-P285,2))</f>
        <v/>
      </c>
      <c r="R285" s="4">
        <f>MIN(Order!$I$6,ROUND(T284*(1+Order!$H$6/12),2))</f>
        <v/>
      </c>
      <c r="S285" s="4">
        <f>MAX(0,MIN(ROUND(T284*(1+Order!$H$6/12),2)-R285,E285-(G285+J285+M285+P285)))</f>
        <v/>
      </c>
      <c r="T285" s="4">
        <f>MAX(0,ROUND(ROUND(T284*(1+Order!$H$6/12),2)-R285-S285,2))</f>
        <v/>
      </c>
      <c r="U285" s="4">
        <f>MIN(Order!$I$7,ROUND(W284*(1+Order!$H$7/12),2))</f>
        <v/>
      </c>
      <c r="V285" s="4">
        <f>MAX(0,MIN(ROUND(W284*(1+Order!$H$7/12),2)-U285,E285-(G285+J285+M285+P285+S285)))</f>
        <v/>
      </c>
      <c r="W285" s="4">
        <f>MAX(0,ROUND(ROUND(W284*(1+Order!$H$7/12),2)-U285-V285,2))</f>
        <v/>
      </c>
      <c r="X285" s="4">
        <f>MIN(Order!$I$8,ROUND(Z284*(1+Order!$H$8/12),2))</f>
        <v/>
      </c>
      <c r="Y285" s="4">
        <f>MAX(0,MIN(ROUND(Z284*(1+Order!$H$8/12),2)-X285,E285-(G285+J285+M285+P285+S285+V285)))</f>
        <v/>
      </c>
      <c r="Z285" s="4">
        <f>MAX(0,ROUND(ROUND(Z284*(1+Order!$H$8/12),2)-X285-Y285,2))</f>
        <v/>
      </c>
      <c r="AA285" s="4">
        <f>MIN(Order!$I$9,ROUND(AC284*(1+Order!$H$9/12),2))</f>
        <v/>
      </c>
      <c r="AB285" s="4">
        <f>MAX(0,MIN(ROUND(AC284*(1+Order!$H$9/12),2)-AA285,E285-(G285+J285+M285+P285+S285+V285+Y285)))</f>
        <v/>
      </c>
      <c r="AC285" s="4">
        <f>MAX(0,ROUND(ROUND(AC284*(1+Order!$H$9/12),2)-AA285-AB285,2))</f>
        <v/>
      </c>
      <c r="AD285" s="4">
        <f>MIN(Order!$I$10,ROUND(AF284*(1+Order!$H$10/12),2))</f>
        <v/>
      </c>
      <c r="AE285" s="4">
        <f>MAX(0,MIN(ROUND(AF284*(1+Order!$H$10/12),2)-AD285,E285-(G285+J285+M285+P285+S285+V285+Y285+AB285)))</f>
        <v/>
      </c>
      <c r="AF285" s="4">
        <f>MAX(0,ROUND(ROUND(AF284*(1+Order!$H$10/12),2)-AD285-AE285,2))</f>
        <v/>
      </c>
      <c r="AG285" s="4">
        <f>MIN(Order!$I$11,ROUND(AI284*(1+Order!$H$11/12),2))</f>
        <v/>
      </c>
      <c r="AH285" s="4">
        <f>MAX(0,MIN(ROUND(AI284*(1+Order!$H$11/12),2)-AG285,E285-(G285+J285+M285+P285+S285+V285+Y285+AB285+AE285)))</f>
        <v/>
      </c>
      <c r="AI285" s="4">
        <f>MAX(0,ROUND(ROUND(AI284*(1+Order!$H$11/12),2)-AG285-AH285,2))</f>
        <v/>
      </c>
    </row>
    <row r="286">
      <c r="A286" t="n">
        <v>283</v>
      </c>
      <c r="B286" s="16">
        <f>EDATE('Start here'!$B$7,A286-1)</f>
        <v/>
      </c>
      <c r="C286" s="4">
        <f>H286+K286+N286+Q286+T286+W286+Z286+AC286+AF286+AI286</f>
        <v/>
      </c>
      <c r="D286" s="4">
        <f>ROUND(H285*Order!$H$2/12,2)+ROUND(K285*Order!$H$3/12,2)+ROUND(N285*Order!$H$4/12,2)+ROUND(Q285*Order!$H$5/12,2)+ROUND(T285*Order!$H$6/12,2)+ROUND(W285*Order!$H$7/12,2)+ROUND(Z285*Order!$H$8/12,2)+ROUND(AC285*Order!$H$9/12,2)+ROUND(AF285*Order!$H$10/12,2)+ROUND(AI285*Order!$H$11/12,2)</f>
        <v/>
      </c>
      <c r="E286" s="4">
        <f>MAX(0,'Start here'!$B$6-(F286+I286+L286+O286+R286+U286+X286+AA286+AD286+AG286))</f>
        <v/>
      </c>
      <c r="F286" s="4">
        <f>MIN(Order!$I$2,ROUND(H285*(1+Order!$H$2/12),2))</f>
        <v/>
      </c>
      <c r="G286" s="4">
        <f>MAX(0,MIN(ROUND(H285*(1+Order!$H$2/12),2)-F286,E286-(0)))</f>
        <v/>
      </c>
      <c r="H286" s="4">
        <f>MAX(0,ROUND(ROUND(H285*(1+Order!$H$2/12),2)-F286-G286,2))</f>
        <v/>
      </c>
      <c r="I286" s="4">
        <f>MIN(Order!$I$3,ROUND(K285*(1+Order!$H$3/12),2))</f>
        <v/>
      </c>
      <c r="J286" s="4">
        <f>MAX(0,MIN(ROUND(K285*(1+Order!$H$3/12),2)-I286,E286-(G286)))</f>
        <v/>
      </c>
      <c r="K286" s="4">
        <f>MAX(0,ROUND(ROUND(K285*(1+Order!$H$3/12),2)-I286-J286,2))</f>
        <v/>
      </c>
      <c r="L286" s="4">
        <f>MIN(Order!$I$4,ROUND(N285*(1+Order!$H$4/12),2))</f>
        <v/>
      </c>
      <c r="M286" s="4">
        <f>MAX(0,MIN(ROUND(N285*(1+Order!$H$4/12),2)-L286,E286-(G286+J286)))</f>
        <v/>
      </c>
      <c r="N286" s="4">
        <f>MAX(0,ROUND(ROUND(N285*(1+Order!$H$4/12),2)-L286-M286,2))</f>
        <v/>
      </c>
      <c r="O286" s="4">
        <f>MIN(Order!$I$5,ROUND(Q285*(1+Order!$H$5/12),2))</f>
        <v/>
      </c>
      <c r="P286" s="4">
        <f>MAX(0,MIN(ROUND(Q285*(1+Order!$H$5/12),2)-O286,E286-(G286+J286+M286)))</f>
        <v/>
      </c>
      <c r="Q286" s="4">
        <f>MAX(0,ROUND(ROUND(Q285*(1+Order!$H$5/12),2)-O286-P286,2))</f>
        <v/>
      </c>
      <c r="R286" s="4">
        <f>MIN(Order!$I$6,ROUND(T285*(1+Order!$H$6/12),2))</f>
        <v/>
      </c>
      <c r="S286" s="4">
        <f>MAX(0,MIN(ROUND(T285*(1+Order!$H$6/12),2)-R286,E286-(G286+J286+M286+P286)))</f>
        <v/>
      </c>
      <c r="T286" s="4">
        <f>MAX(0,ROUND(ROUND(T285*(1+Order!$H$6/12),2)-R286-S286,2))</f>
        <v/>
      </c>
      <c r="U286" s="4">
        <f>MIN(Order!$I$7,ROUND(W285*(1+Order!$H$7/12),2))</f>
        <v/>
      </c>
      <c r="V286" s="4">
        <f>MAX(0,MIN(ROUND(W285*(1+Order!$H$7/12),2)-U286,E286-(G286+J286+M286+P286+S286)))</f>
        <v/>
      </c>
      <c r="W286" s="4">
        <f>MAX(0,ROUND(ROUND(W285*(1+Order!$H$7/12),2)-U286-V286,2))</f>
        <v/>
      </c>
      <c r="X286" s="4">
        <f>MIN(Order!$I$8,ROUND(Z285*(1+Order!$H$8/12),2))</f>
        <v/>
      </c>
      <c r="Y286" s="4">
        <f>MAX(0,MIN(ROUND(Z285*(1+Order!$H$8/12),2)-X286,E286-(G286+J286+M286+P286+S286+V286)))</f>
        <v/>
      </c>
      <c r="Z286" s="4">
        <f>MAX(0,ROUND(ROUND(Z285*(1+Order!$H$8/12),2)-X286-Y286,2))</f>
        <v/>
      </c>
      <c r="AA286" s="4">
        <f>MIN(Order!$I$9,ROUND(AC285*(1+Order!$H$9/12),2))</f>
        <v/>
      </c>
      <c r="AB286" s="4">
        <f>MAX(0,MIN(ROUND(AC285*(1+Order!$H$9/12),2)-AA286,E286-(G286+J286+M286+P286+S286+V286+Y286)))</f>
        <v/>
      </c>
      <c r="AC286" s="4">
        <f>MAX(0,ROUND(ROUND(AC285*(1+Order!$H$9/12),2)-AA286-AB286,2))</f>
        <v/>
      </c>
      <c r="AD286" s="4">
        <f>MIN(Order!$I$10,ROUND(AF285*(1+Order!$H$10/12),2))</f>
        <v/>
      </c>
      <c r="AE286" s="4">
        <f>MAX(0,MIN(ROUND(AF285*(1+Order!$H$10/12),2)-AD286,E286-(G286+J286+M286+P286+S286+V286+Y286+AB286)))</f>
        <v/>
      </c>
      <c r="AF286" s="4">
        <f>MAX(0,ROUND(ROUND(AF285*(1+Order!$H$10/12),2)-AD286-AE286,2))</f>
        <v/>
      </c>
      <c r="AG286" s="4">
        <f>MIN(Order!$I$11,ROUND(AI285*(1+Order!$H$11/12),2))</f>
        <v/>
      </c>
      <c r="AH286" s="4">
        <f>MAX(0,MIN(ROUND(AI285*(1+Order!$H$11/12),2)-AG286,E286-(G286+J286+M286+P286+S286+V286+Y286+AB286+AE286)))</f>
        <v/>
      </c>
      <c r="AI286" s="4">
        <f>MAX(0,ROUND(ROUND(AI285*(1+Order!$H$11/12),2)-AG286-AH286,2))</f>
        <v/>
      </c>
    </row>
    <row r="287">
      <c r="A287" t="n">
        <v>284</v>
      </c>
      <c r="B287" s="16">
        <f>EDATE('Start here'!$B$7,A287-1)</f>
        <v/>
      </c>
      <c r="C287" s="4">
        <f>H287+K287+N287+Q287+T287+W287+Z287+AC287+AF287+AI287</f>
        <v/>
      </c>
      <c r="D287" s="4">
        <f>ROUND(H286*Order!$H$2/12,2)+ROUND(K286*Order!$H$3/12,2)+ROUND(N286*Order!$H$4/12,2)+ROUND(Q286*Order!$H$5/12,2)+ROUND(T286*Order!$H$6/12,2)+ROUND(W286*Order!$H$7/12,2)+ROUND(Z286*Order!$H$8/12,2)+ROUND(AC286*Order!$H$9/12,2)+ROUND(AF286*Order!$H$10/12,2)+ROUND(AI286*Order!$H$11/12,2)</f>
        <v/>
      </c>
      <c r="E287" s="4">
        <f>MAX(0,'Start here'!$B$6-(F287+I287+L287+O287+R287+U287+X287+AA287+AD287+AG287))</f>
        <v/>
      </c>
      <c r="F287" s="4">
        <f>MIN(Order!$I$2,ROUND(H286*(1+Order!$H$2/12),2))</f>
        <v/>
      </c>
      <c r="G287" s="4">
        <f>MAX(0,MIN(ROUND(H286*(1+Order!$H$2/12),2)-F287,E287-(0)))</f>
        <v/>
      </c>
      <c r="H287" s="4">
        <f>MAX(0,ROUND(ROUND(H286*(1+Order!$H$2/12),2)-F287-G287,2))</f>
        <v/>
      </c>
      <c r="I287" s="4">
        <f>MIN(Order!$I$3,ROUND(K286*(1+Order!$H$3/12),2))</f>
        <v/>
      </c>
      <c r="J287" s="4">
        <f>MAX(0,MIN(ROUND(K286*(1+Order!$H$3/12),2)-I287,E287-(G287)))</f>
        <v/>
      </c>
      <c r="K287" s="4">
        <f>MAX(0,ROUND(ROUND(K286*(1+Order!$H$3/12),2)-I287-J287,2))</f>
        <v/>
      </c>
      <c r="L287" s="4">
        <f>MIN(Order!$I$4,ROUND(N286*(1+Order!$H$4/12),2))</f>
        <v/>
      </c>
      <c r="M287" s="4">
        <f>MAX(0,MIN(ROUND(N286*(1+Order!$H$4/12),2)-L287,E287-(G287+J287)))</f>
        <v/>
      </c>
      <c r="N287" s="4">
        <f>MAX(0,ROUND(ROUND(N286*(1+Order!$H$4/12),2)-L287-M287,2))</f>
        <v/>
      </c>
      <c r="O287" s="4">
        <f>MIN(Order!$I$5,ROUND(Q286*(1+Order!$H$5/12),2))</f>
        <v/>
      </c>
      <c r="P287" s="4">
        <f>MAX(0,MIN(ROUND(Q286*(1+Order!$H$5/12),2)-O287,E287-(G287+J287+M287)))</f>
        <v/>
      </c>
      <c r="Q287" s="4">
        <f>MAX(0,ROUND(ROUND(Q286*(1+Order!$H$5/12),2)-O287-P287,2))</f>
        <v/>
      </c>
      <c r="R287" s="4">
        <f>MIN(Order!$I$6,ROUND(T286*(1+Order!$H$6/12),2))</f>
        <v/>
      </c>
      <c r="S287" s="4">
        <f>MAX(0,MIN(ROUND(T286*(1+Order!$H$6/12),2)-R287,E287-(G287+J287+M287+P287)))</f>
        <v/>
      </c>
      <c r="T287" s="4">
        <f>MAX(0,ROUND(ROUND(T286*(1+Order!$H$6/12),2)-R287-S287,2))</f>
        <v/>
      </c>
      <c r="U287" s="4">
        <f>MIN(Order!$I$7,ROUND(W286*(1+Order!$H$7/12),2))</f>
        <v/>
      </c>
      <c r="V287" s="4">
        <f>MAX(0,MIN(ROUND(W286*(1+Order!$H$7/12),2)-U287,E287-(G287+J287+M287+P287+S287)))</f>
        <v/>
      </c>
      <c r="W287" s="4">
        <f>MAX(0,ROUND(ROUND(W286*(1+Order!$H$7/12),2)-U287-V287,2))</f>
        <v/>
      </c>
      <c r="X287" s="4">
        <f>MIN(Order!$I$8,ROUND(Z286*(1+Order!$H$8/12),2))</f>
        <v/>
      </c>
      <c r="Y287" s="4">
        <f>MAX(0,MIN(ROUND(Z286*(1+Order!$H$8/12),2)-X287,E287-(G287+J287+M287+P287+S287+V287)))</f>
        <v/>
      </c>
      <c r="Z287" s="4">
        <f>MAX(0,ROUND(ROUND(Z286*(1+Order!$H$8/12),2)-X287-Y287,2))</f>
        <v/>
      </c>
      <c r="AA287" s="4">
        <f>MIN(Order!$I$9,ROUND(AC286*(1+Order!$H$9/12),2))</f>
        <v/>
      </c>
      <c r="AB287" s="4">
        <f>MAX(0,MIN(ROUND(AC286*(1+Order!$H$9/12),2)-AA287,E287-(G287+J287+M287+P287+S287+V287+Y287)))</f>
        <v/>
      </c>
      <c r="AC287" s="4">
        <f>MAX(0,ROUND(ROUND(AC286*(1+Order!$H$9/12),2)-AA287-AB287,2))</f>
        <v/>
      </c>
      <c r="AD287" s="4">
        <f>MIN(Order!$I$10,ROUND(AF286*(1+Order!$H$10/12),2))</f>
        <v/>
      </c>
      <c r="AE287" s="4">
        <f>MAX(0,MIN(ROUND(AF286*(1+Order!$H$10/12),2)-AD287,E287-(G287+J287+M287+P287+S287+V287+Y287+AB287)))</f>
        <v/>
      </c>
      <c r="AF287" s="4">
        <f>MAX(0,ROUND(ROUND(AF286*(1+Order!$H$10/12),2)-AD287-AE287,2))</f>
        <v/>
      </c>
      <c r="AG287" s="4">
        <f>MIN(Order!$I$11,ROUND(AI286*(1+Order!$H$11/12),2))</f>
        <v/>
      </c>
      <c r="AH287" s="4">
        <f>MAX(0,MIN(ROUND(AI286*(1+Order!$H$11/12),2)-AG287,E287-(G287+J287+M287+P287+S287+V287+Y287+AB287+AE287)))</f>
        <v/>
      </c>
      <c r="AI287" s="4">
        <f>MAX(0,ROUND(ROUND(AI286*(1+Order!$H$11/12),2)-AG287-AH287,2))</f>
        <v/>
      </c>
    </row>
    <row r="288">
      <c r="A288" t="n">
        <v>285</v>
      </c>
      <c r="B288" s="16">
        <f>EDATE('Start here'!$B$7,A288-1)</f>
        <v/>
      </c>
      <c r="C288" s="4">
        <f>H288+K288+N288+Q288+T288+W288+Z288+AC288+AF288+AI288</f>
        <v/>
      </c>
      <c r="D288" s="4">
        <f>ROUND(H287*Order!$H$2/12,2)+ROUND(K287*Order!$H$3/12,2)+ROUND(N287*Order!$H$4/12,2)+ROUND(Q287*Order!$H$5/12,2)+ROUND(T287*Order!$H$6/12,2)+ROUND(W287*Order!$H$7/12,2)+ROUND(Z287*Order!$H$8/12,2)+ROUND(AC287*Order!$H$9/12,2)+ROUND(AF287*Order!$H$10/12,2)+ROUND(AI287*Order!$H$11/12,2)</f>
        <v/>
      </c>
      <c r="E288" s="4">
        <f>MAX(0,'Start here'!$B$6-(F288+I288+L288+O288+R288+U288+X288+AA288+AD288+AG288))</f>
        <v/>
      </c>
      <c r="F288" s="4">
        <f>MIN(Order!$I$2,ROUND(H287*(1+Order!$H$2/12),2))</f>
        <v/>
      </c>
      <c r="G288" s="4">
        <f>MAX(0,MIN(ROUND(H287*(1+Order!$H$2/12),2)-F288,E288-(0)))</f>
        <v/>
      </c>
      <c r="H288" s="4">
        <f>MAX(0,ROUND(ROUND(H287*(1+Order!$H$2/12),2)-F288-G288,2))</f>
        <v/>
      </c>
      <c r="I288" s="4">
        <f>MIN(Order!$I$3,ROUND(K287*(1+Order!$H$3/12),2))</f>
        <v/>
      </c>
      <c r="J288" s="4">
        <f>MAX(0,MIN(ROUND(K287*(1+Order!$H$3/12),2)-I288,E288-(G288)))</f>
        <v/>
      </c>
      <c r="K288" s="4">
        <f>MAX(0,ROUND(ROUND(K287*(1+Order!$H$3/12),2)-I288-J288,2))</f>
        <v/>
      </c>
      <c r="L288" s="4">
        <f>MIN(Order!$I$4,ROUND(N287*(1+Order!$H$4/12),2))</f>
        <v/>
      </c>
      <c r="M288" s="4">
        <f>MAX(0,MIN(ROUND(N287*(1+Order!$H$4/12),2)-L288,E288-(G288+J288)))</f>
        <v/>
      </c>
      <c r="N288" s="4">
        <f>MAX(0,ROUND(ROUND(N287*(1+Order!$H$4/12),2)-L288-M288,2))</f>
        <v/>
      </c>
      <c r="O288" s="4">
        <f>MIN(Order!$I$5,ROUND(Q287*(1+Order!$H$5/12),2))</f>
        <v/>
      </c>
      <c r="P288" s="4">
        <f>MAX(0,MIN(ROUND(Q287*(1+Order!$H$5/12),2)-O288,E288-(G288+J288+M288)))</f>
        <v/>
      </c>
      <c r="Q288" s="4">
        <f>MAX(0,ROUND(ROUND(Q287*(1+Order!$H$5/12),2)-O288-P288,2))</f>
        <v/>
      </c>
      <c r="R288" s="4">
        <f>MIN(Order!$I$6,ROUND(T287*(1+Order!$H$6/12),2))</f>
        <v/>
      </c>
      <c r="S288" s="4">
        <f>MAX(0,MIN(ROUND(T287*(1+Order!$H$6/12),2)-R288,E288-(G288+J288+M288+P288)))</f>
        <v/>
      </c>
      <c r="T288" s="4">
        <f>MAX(0,ROUND(ROUND(T287*(1+Order!$H$6/12),2)-R288-S288,2))</f>
        <v/>
      </c>
      <c r="U288" s="4">
        <f>MIN(Order!$I$7,ROUND(W287*(1+Order!$H$7/12),2))</f>
        <v/>
      </c>
      <c r="V288" s="4">
        <f>MAX(0,MIN(ROUND(W287*(1+Order!$H$7/12),2)-U288,E288-(G288+J288+M288+P288+S288)))</f>
        <v/>
      </c>
      <c r="W288" s="4">
        <f>MAX(0,ROUND(ROUND(W287*(1+Order!$H$7/12),2)-U288-V288,2))</f>
        <v/>
      </c>
      <c r="X288" s="4">
        <f>MIN(Order!$I$8,ROUND(Z287*(1+Order!$H$8/12),2))</f>
        <v/>
      </c>
      <c r="Y288" s="4">
        <f>MAX(0,MIN(ROUND(Z287*(1+Order!$H$8/12),2)-X288,E288-(G288+J288+M288+P288+S288+V288)))</f>
        <v/>
      </c>
      <c r="Z288" s="4">
        <f>MAX(0,ROUND(ROUND(Z287*(1+Order!$H$8/12),2)-X288-Y288,2))</f>
        <v/>
      </c>
      <c r="AA288" s="4">
        <f>MIN(Order!$I$9,ROUND(AC287*(1+Order!$H$9/12),2))</f>
        <v/>
      </c>
      <c r="AB288" s="4">
        <f>MAX(0,MIN(ROUND(AC287*(1+Order!$H$9/12),2)-AA288,E288-(G288+J288+M288+P288+S288+V288+Y288)))</f>
        <v/>
      </c>
      <c r="AC288" s="4">
        <f>MAX(0,ROUND(ROUND(AC287*(1+Order!$H$9/12),2)-AA288-AB288,2))</f>
        <v/>
      </c>
      <c r="AD288" s="4">
        <f>MIN(Order!$I$10,ROUND(AF287*(1+Order!$H$10/12),2))</f>
        <v/>
      </c>
      <c r="AE288" s="4">
        <f>MAX(0,MIN(ROUND(AF287*(1+Order!$H$10/12),2)-AD288,E288-(G288+J288+M288+P288+S288+V288+Y288+AB288)))</f>
        <v/>
      </c>
      <c r="AF288" s="4">
        <f>MAX(0,ROUND(ROUND(AF287*(1+Order!$H$10/12),2)-AD288-AE288,2))</f>
        <v/>
      </c>
      <c r="AG288" s="4">
        <f>MIN(Order!$I$11,ROUND(AI287*(1+Order!$H$11/12),2))</f>
        <v/>
      </c>
      <c r="AH288" s="4">
        <f>MAX(0,MIN(ROUND(AI287*(1+Order!$H$11/12),2)-AG288,E288-(G288+J288+M288+P288+S288+V288+Y288+AB288+AE288)))</f>
        <v/>
      </c>
      <c r="AI288" s="4">
        <f>MAX(0,ROUND(ROUND(AI287*(1+Order!$H$11/12),2)-AG288-AH288,2))</f>
        <v/>
      </c>
    </row>
    <row r="289">
      <c r="A289" t="n">
        <v>286</v>
      </c>
      <c r="B289" s="16">
        <f>EDATE('Start here'!$B$7,A289-1)</f>
        <v/>
      </c>
      <c r="C289" s="4">
        <f>H289+K289+N289+Q289+T289+W289+Z289+AC289+AF289+AI289</f>
        <v/>
      </c>
      <c r="D289" s="4">
        <f>ROUND(H288*Order!$H$2/12,2)+ROUND(K288*Order!$H$3/12,2)+ROUND(N288*Order!$H$4/12,2)+ROUND(Q288*Order!$H$5/12,2)+ROUND(T288*Order!$H$6/12,2)+ROUND(W288*Order!$H$7/12,2)+ROUND(Z288*Order!$H$8/12,2)+ROUND(AC288*Order!$H$9/12,2)+ROUND(AF288*Order!$H$10/12,2)+ROUND(AI288*Order!$H$11/12,2)</f>
        <v/>
      </c>
      <c r="E289" s="4">
        <f>MAX(0,'Start here'!$B$6-(F289+I289+L289+O289+R289+U289+X289+AA289+AD289+AG289))</f>
        <v/>
      </c>
      <c r="F289" s="4">
        <f>MIN(Order!$I$2,ROUND(H288*(1+Order!$H$2/12),2))</f>
        <v/>
      </c>
      <c r="G289" s="4">
        <f>MAX(0,MIN(ROUND(H288*(1+Order!$H$2/12),2)-F289,E289-(0)))</f>
        <v/>
      </c>
      <c r="H289" s="4">
        <f>MAX(0,ROUND(ROUND(H288*(1+Order!$H$2/12),2)-F289-G289,2))</f>
        <v/>
      </c>
      <c r="I289" s="4">
        <f>MIN(Order!$I$3,ROUND(K288*(1+Order!$H$3/12),2))</f>
        <v/>
      </c>
      <c r="J289" s="4">
        <f>MAX(0,MIN(ROUND(K288*(1+Order!$H$3/12),2)-I289,E289-(G289)))</f>
        <v/>
      </c>
      <c r="K289" s="4">
        <f>MAX(0,ROUND(ROUND(K288*(1+Order!$H$3/12),2)-I289-J289,2))</f>
        <v/>
      </c>
      <c r="L289" s="4">
        <f>MIN(Order!$I$4,ROUND(N288*(1+Order!$H$4/12),2))</f>
        <v/>
      </c>
      <c r="M289" s="4">
        <f>MAX(0,MIN(ROUND(N288*(1+Order!$H$4/12),2)-L289,E289-(G289+J289)))</f>
        <v/>
      </c>
      <c r="N289" s="4">
        <f>MAX(0,ROUND(ROUND(N288*(1+Order!$H$4/12),2)-L289-M289,2))</f>
        <v/>
      </c>
      <c r="O289" s="4">
        <f>MIN(Order!$I$5,ROUND(Q288*(1+Order!$H$5/12),2))</f>
        <v/>
      </c>
      <c r="P289" s="4">
        <f>MAX(0,MIN(ROUND(Q288*(1+Order!$H$5/12),2)-O289,E289-(G289+J289+M289)))</f>
        <v/>
      </c>
      <c r="Q289" s="4">
        <f>MAX(0,ROUND(ROUND(Q288*(1+Order!$H$5/12),2)-O289-P289,2))</f>
        <v/>
      </c>
      <c r="R289" s="4">
        <f>MIN(Order!$I$6,ROUND(T288*(1+Order!$H$6/12),2))</f>
        <v/>
      </c>
      <c r="S289" s="4">
        <f>MAX(0,MIN(ROUND(T288*(1+Order!$H$6/12),2)-R289,E289-(G289+J289+M289+P289)))</f>
        <v/>
      </c>
      <c r="T289" s="4">
        <f>MAX(0,ROUND(ROUND(T288*(1+Order!$H$6/12),2)-R289-S289,2))</f>
        <v/>
      </c>
      <c r="U289" s="4">
        <f>MIN(Order!$I$7,ROUND(W288*(1+Order!$H$7/12),2))</f>
        <v/>
      </c>
      <c r="V289" s="4">
        <f>MAX(0,MIN(ROUND(W288*(1+Order!$H$7/12),2)-U289,E289-(G289+J289+M289+P289+S289)))</f>
        <v/>
      </c>
      <c r="W289" s="4">
        <f>MAX(0,ROUND(ROUND(W288*(1+Order!$H$7/12),2)-U289-V289,2))</f>
        <v/>
      </c>
      <c r="X289" s="4">
        <f>MIN(Order!$I$8,ROUND(Z288*(1+Order!$H$8/12),2))</f>
        <v/>
      </c>
      <c r="Y289" s="4">
        <f>MAX(0,MIN(ROUND(Z288*(1+Order!$H$8/12),2)-X289,E289-(G289+J289+M289+P289+S289+V289)))</f>
        <v/>
      </c>
      <c r="Z289" s="4">
        <f>MAX(0,ROUND(ROUND(Z288*(1+Order!$H$8/12),2)-X289-Y289,2))</f>
        <v/>
      </c>
      <c r="AA289" s="4">
        <f>MIN(Order!$I$9,ROUND(AC288*(1+Order!$H$9/12),2))</f>
        <v/>
      </c>
      <c r="AB289" s="4">
        <f>MAX(0,MIN(ROUND(AC288*(1+Order!$H$9/12),2)-AA289,E289-(G289+J289+M289+P289+S289+V289+Y289)))</f>
        <v/>
      </c>
      <c r="AC289" s="4">
        <f>MAX(0,ROUND(ROUND(AC288*(1+Order!$H$9/12),2)-AA289-AB289,2))</f>
        <v/>
      </c>
      <c r="AD289" s="4">
        <f>MIN(Order!$I$10,ROUND(AF288*(1+Order!$H$10/12),2))</f>
        <v/>
      </c>
      <c r="AE289" s="4">
        <f>MAX(0,MIN(ROUND(AF288*(1+Order!$H$10/12),2)-AD289,E289-(G289+J289+M289+P289+S289+V289+Y289+AB289)))</f>
        <v/>
      </c>
      <c r="AF289" s="4">
        <f>MAX(0,ROUND(ROUND(AF288*(1+Order!$H$10/12),2)-AD289-AE289,2))</f>
        <v/>
      </c>
      <c r="AG289" s="4">
        <f>MIN(Order!$I$11,ROUND(AI288*(1+Order!$H$11/12),2))</f>
        <v/>
      </c>
      <c r="AH289" s="4">
        <f>MAX(0,MIN(ROUND(AI288*(1+Order!$H$11/12),2)-AG289,E289-(G289+J289+M289+P289+S289+V289+Y289+AB289+AE289)))</f>
        <v/>
      </c>
      <c r="AI289" s="4">
        <f>MAX(0,ROUND(ROUND(AI288*(1+Order!$H$11/12),2)-AG289-AH289,2))</f>
        <v/>
      </c>
    </row>
    <row r="290">
      <c r="A290" t="n">
        <v>287</v>
      </c>
      <c r="B290" s="16">
        <f>EDATE('Start here'!$B$7,A290-1)</f>
        <v/>
      </c>
      <c r="C290" s="4">
        <f>H290+K290+N290+Q290+T290+W290+Z290+AC290+AF290+AI290</f>
        <v/>
      </c>
      <c r="D290" s="4">
        <f>ROUND(H289*Order!$H$2/12,2)+ROUND(K289*Order!$H$3/12,2)+ROUND(N289*Order!$H$4/12,2)+ROUND(Q289*Order!$H$5/12,2)+ROUND(T289*Order!$H$6/12,2)+ROUND(W289*Order!$H$7/12,2)+ROUND(Z289*Order!$H$8/12,2)+ROUND(AC289*Order!$H$9/12,2)+ROUND(AF289*Order!$H$10/12,2)+ROUND(AI289*Order!$H$11/12,2)</f>
        <v/>
      </c>
      <c r="E290" s="4">
        <f>MAX(0,'Start here'!$B$6-(F290+I290+L290+O290+R290+U290+X290+AA290+AD290+AG290))</f>
        <v/>
      </c>
      <c r="F290" s="4">
        <f>MIN(Order!$I$2,ROUND(H289*(1+Order!$H$2/12),2))</f>
        <v/>
      </c>
      <c r="G290" s="4">
        <f>MAX(0,MIN(ROUND(H289*(1+Order!$H$2/12),2)-F290,E290-(0)))</f>
        <v/>
      </c>
      <c r="H290" s="4">
        <f>MAX(0,ROUND(ROUND(H289*(1+Order!$H$2/12),2)-F290-G290,2))</f>
        <v/>
      </c>
      <c r="I290" s="4">
        <f>MIN(Order!$I$3,ROUND(K289*(1+Order!$H$3/12),2))</f>
        <v/>
      </c>
      <c r="J290" s="4">
        <f>MAX(0,MIN(ROUND(K289*(1+Order!$H$3/12),2)-I290,E290-(G290)))</f>
        <v/>
      </c>
      <c r="K290" s="4">
        <f>MAX(0,ROUND(ROUND(K289*(1+Order!$H$3/12),2)-I290-J290,2))</f>
        <v/>
      </c>
      <c r="L290" s="4">
        <f>MIN(Order!$I$4,ROUND(N289*(1+Order!$H$4/12),2))</f>
        <v/>
      </c>
      <c r="M290" s="4">
        <f>MAX(0,MIN(ROUND(N289*(1+Order!$H$4/12),2)-L290,E290-(G290+J290)))</f>
        <v/>
      </c>
      <c r="N290" s="4">
        <f>MAX(0,ROUND(ROUND(N289*(1+Order!$H$4/12),2)-L290-M290,2))</f>
        <v/>
      </c>
      <c r="O290" s="4">
        <f>MIN(Order!$I$5,ROUND(Q289*(1+Order!$H$5/12),2))</f>
        <v/>
      </c>
      <c r="P290" s="4">
        <f>MAX(0,MIN(ROUND(Q289*(1+Order!$H$5/12),2)-O290,E290-(G290+J290+M290)))</f>
        <v/>
      </c>
      <c r="Q290" s="4">
        <f>MAX(0,ROUND(ROUND(Q289*(1+Order!$H$5/12),2)-O290-P290,2))</f>
        <v/>
      </c>
      <c r="R290" s="4">
        <f>MIN(Order!$I$6,ROUND(T289*(1+Order!$H$6/12),2))</f>
        <v/>
      </c>
      <c r="S290" s="4">
        <f>MAX(0,MIN(ROUND(T289*(1+Order!$H$6/12),2)-R290,E290-(G290+J290+M290+P290)))</f>
        <v/>
      </c>
      <c r="T290" s="4">
        <f>MAX(0,ROUND(ROUND(T289*(1+Order!$H$6/12),2)-R290-S290,2))</f>
        <v/>
      </c>
      <c r="U290" s="4">
        <f>MIN(Order!$I$7,ROUND(W289*(1+Order!$H$7/12),2))</f>
        <v/>
      </c>
      <c r="V290" s="4">
        <f>MAX(0,MIN(ROUND(W289*(1+Order!$H$7/12),2)-U290,E290-(G290+J290+M290+P290+S290)))</f>
        <v/>
      </c>
      <c r="W290" s="4">
        <f>MAX(0,ROUND(ROUND(W289*(1+Order!$H$7/12),2)-U290-V290,2))</f>
        <v/>
      </c>
      <c r="X290" s="4">
        <f>MIN(Order!$I$8,ROUND(Z289*(1+Order!$H$8/12),2))</f>
        <v/>
      </c>
      <c r="Y290" s="4">
        <f>MAX(0,MIN(ROUND(Z289*(1+Order!$H$8/12),2)-X290,E290-(G290+J290+M290+P290+S290+V290)))</f>
        <v/>
      </c>
      <c r="Z290" s="4">
        <f>MAX(0,ROUND(ROUND(Z289*(1+Order!$H$8/12),2)-X290-Y290,2))</f>
        <v/>
      </c>
      <c r="AA290" s="4">
        <f>MIN(Order!$I$9,ROUND(AC289*(1+Order!$H$9/12),2))</f>
        <v/>
      </c>
      <c r="AB290" s="4">
        <f>MAX(0,MIN(ROUND(AC289*(1+Order!$H$9/12),2)-AA290,E290-(G290+J290+M290+P290+S290+V290+Y290)))</f>
        <v/>
      </c>
      <c r="AC290" s="4">
        <f>MAX(0,ROUND(ROUND(AC289*(1+Order!$H$9/12),2)-AA290-AB290,2))</f>
        <v/>
      </c>
      <c r="AD290" s="4">
        <f>MIN(Order!$I$10,ROUND(AF289*(1+Order!$H$10/12),2))</f>
        <v/>
      </c>
      <c r="AE290" s="4">
        <f>MAX(0,MIN(ROUND(AF289*(1+Order!$H$10/12),2)-AD290,E290-(G290+J290+M290+P290+S290+V290+Y290+AB290)))</f>
        <v/>
      </c>
      <c r="AF290" s="4">
        <f>MAX(0,ROUND(ROUND(AF289*(1+Order!$H$10/12),2)-AD290-AE290,2))</f>
        <v/>
      </c>
      <c r="AG290" s="4">
        <f>MIN(Order!$I$11,ROUND(AI289*(1+Order!$H$11/12),2))</f>
        <v/>
      </c>
      <c r="AH290" s="4">
        <f>MAX(0,MIN(ROUND(AI289*(1+Order!$H$11/12),2)-AG290,E290-(G290+J290+M290+P290+S290+V290+Y290+AB290+AE290)))</f>
        <v/>
      </c>
      <c r="AI290" s="4">
        <f>MAX(0,ROUND(ROUND(AI289*(1+Order!$H$11/12),2)-AG290-AH290,2))</f>
        <v/>
      </c>
    </row>
    <row r="291">
      <c r="A291" t="n">
        <v>288</v>
      </c>
      <c r="B291" s="16">
        <f>EDATE('Start here'!$B$7,A291-1)</f>
        <v/>
      </c>
      <c r="C291" s="4">
        <f>H291+K291+N291+Q291+T291+W291+Z291+AC291+AF291+AI291</f>
        <v/>
      </c>
      <c r="D291" s="4">
        <f>ROUND(H290*Order!$H$2/12,2)+ROUND(K290*Order!$H$3/12,2)+ROUND(N290*Order!$H$4/12,2)+ROUND(Q290*Order!$H$5/12,2)+ROUND(T290*Order!$H$6/12,2)+ROUND(W290*Order!$H$7/12,2)+ROUND(Z290*Order!$H$8/12,2)+ROUND(AC290*Order!$H$9/12,2)+ROUND(AF290*Order!$H$10/12,2)+ROUND(AI290*Order!$H$11/12,2)</f>
        <v/>
      </c>
      <c r="E291" s="4">
        <f>MAX(0,'Start here'!$B$6-(F291+I291+L291+O291+R291+U291+X291+AA291+AD291+AG291))</f>
        <v/>
      </c>
      <c r="F291" s="4">
        <f>MIN(Order!$I$2,ROUND(H290*(1+Order!$H$2/12),2))</f>
        <v/>
      </c>
      <c r="G291" s="4">
        <f>MAX(0,MIN(ROUND(H290*(1+Order!$H$2/12),2)-F291,E291-(0)))</f>
        <v/>
      </c>
      <c r="H291" s="4">
        <f>MAX(0,ROUND(ROUND(H290*(1+Order!$H$2/12),2)-F291-G291,2))</f>
        <v/>
      </c>
      <c r="I291" s="4">
        <f>MIN(Order!$I$3,ROUND(K290*(1+Order!$H$3/12),2))</f>
        <v/>
      </c>
      <c r="J291" s="4">
        <f>MAX(0,MIN(ROUND(K290*(1+Order!$H$3/12),2)-I291,E291-(G291)))</f>
        <v/>
      </c>
      <c r="K291" s="4">
        <f>MAX(0,ROUND(ROUND(K290*(1+Order!$H$3/12),2)-I291-J291,2))</f>
        <v/>
      </c>
      <c r="L291" s="4">
        <f>MIN(Order!$I$4,ROUND(N290*(1+Order!$H$4/12),2))</f>
        <v/>
      </c>
      <c r="M291" s="4">
        <f>MAX(0,MIN(ROUND(N290*(1+Order!$H$4/12),2)-L291,E291-(G291+J291)))</f>
        <v/>
      </c>
      <c r="N291" s="4">
        <f>MAX(0,ROUND(ROUND(N290*(1+Order!$H$4/12),2)-L291-M291,2))</f>
        <v/>
      </c>
      <c r="O291" s="4">
        <f>MIN(Order!$I$5,ROUND(Q290*(1+Order!$H$5/12),2))</f>
        <v/>
      </c>
      <c r="P291" s="4">
        <f>MAX(0,MIN(ROUND(Q290*(1+Order!$H$5/12),2)-O291,E291-(G291+J291+M291)))</f>
        <v/>
      </c>
      <c r="Q291" s="4">
        <f>MAX(0,ROUND(ROUND(Q290*(1+Order!$H$5/12),2)-O291-P291,2))</f>
        <v/>
      </c>
      <c r="R291" s="4">
        <f>MIN(Order!$I$6,ROUND(T290*(1+Order!$H$6/12),2))</f>
        <v/>
      </c>
      <c r="S291" s="4">
        <f>MAX(0,MIN(ROUND(T290*(1+Order!$H$6/12),2)-R291,E291-(G291+J291+M291+P291)))</f>
        <v/>
      </c>
      <c r="T291" s="4">
        <f>MAX(0,ROUND(ROUND(T290*(1+Order!$H$6/12),2)-R291-S291,2))</f>
        <v/>
      </c>
      <c r="U291" s="4">
        <f>MIN(Order!$I$7,ROUND(W290*(1+Order!$H$7/12),2))</f>
        <v/>
      </c>
      <c r="V291" s="4">
        <f>MAX(0,MIN(ROUND(W290*(1+Order!$H$7/12),2)-U291,E291-(G291+J291+M291+P291+S291)))</f>
        <v/>
      </c>
      <c r="W291" s="4">
        <f>MAX(0,ROUND(ROUND(W290*(1+Order!$H$7/12),2)-U291-V291,2))</f>
        <v/>
      </c>
      <c r="X291" s="4">
        <f>MIN(Order!$I$8,ROUND(Z290*(1+Order!$H$8/12),2))</f>
        <v/>
      </c>
      <c r="Y291" s="4">
        <f>MAX(0,MIN(ROUND(Z290*(1+Order!$H$8/12),2)-X291,E291-(G291+J291+M291+P291+S291+V291)))</f>
        <v/>
      </c>
      <c r="Z291" s="4">
        <f>MAX(0,ROUND(ROUND(Z290*(1+Order!$H$8/12),2)-X291-Y291,2))</f>
        <v/>
      </c>
      <c r="AA291" s="4">
        <f>MIN(Order!$I$9,ROUND(AC290*(1+Order!$H$9/12),2))</f>
        <v/>
      </c>
      <c r="AB291" s="4">
        <f>MAX(0,MIN(ROUND(AC290*(1+Order!$H$9/12),2)-AA291,E291-(G291+J291+M291+P291+S291+V291+Y291)))</f>
        <v/>
      </c>
      <c r="AC291" s="4">
        <f>MAX(0,ROUND(ROUND(AC290*(1+Order!$H$9/12),2)-AA291-AB291,2))</f>
        <v/>
      </c>
      <c r="AD291" s="4">
        <f>MIN(Order!$I$10,ROUND(AF290*(1+Order!$H$10/12),2))</f>
        <v/>
      </c>
      <c r="AE291" s="4">
        <f>MAX(0,MIN(ROUND(AF290*(1+Order!$H$10/12),2)-AD291,E291-(G291+J291+M291+P291+S291+V291+Y291+AB291)))</f>
        <v/>
      </c>
      <c r="AF291" s="4">
        <f>MAX(0,ROUND(ROUND(AF290*(1+Order!$H$10/12),2)-AD291-AE291,2))</f>
        <v/>
      </c>
      <c r="AG291" s="4">
        <f>MIN(Order!$I$11,ROUND(AI290*(1+Order!$H$11/12),2))</f>
        <v/>
      </c>
      <c r="AH291" s="4">
        <f>MAX(0,MIN(ROUND(AI290*(1+Order!$H$11/12),2)-AG291,E291-(G291+J291+M291+P291+S291+V291+Y291+AB291+AE291)))</f>
        <v/>
      </c>
      <c r="AI291" s="4">
        <f>MAX(0,ROUND(ROUND(AI290*(1+Order!$H$11/12),2)-AG291-AH291,2))</f>
        <v/>
      </c>
    </row>
    <row r="292">
      <c r="A292" t="n">
        <v>289</v>
      </c>
      <c r="B292" s="16">
        <f>EDATE('Start here'!$B$7,A292-1)</f>
        <v/>
      </c>
      <c r="C292" s="4">
        <f>H292+K292+N292+Q292+T292+W292+Z292+AC292+AF292+AI292</f>
        <v/>
      </c>
      <c r="D292" s="4">
        <f>ROUND(H291*Order!$H$2/12,2)+ROUND(K291*Order!$H$3/12,2)+ROUND(N291*Order!$H$4/12,2)+ROUND(Q291*Order!$H$5/12,2)+ROUND(T291*Order!$H$6/12,2)+ROUND(W291*Order!$H$7/12,2)+ROUND(Z291*Order!$H$8/12,2)+ROUND(AC291*Order!$H$9/12,2)+ROUND(AF291*Order!$H$10/12,2)+ROUND(AI291*Order!$H$11/12,2)</f>
        <v/>
      </c>
      <c r="E292" s="4">
        <f>MAX(0,'Start here'!$B$6-(F292+I292+L292+O292+R292+U292+X292+AA292+AD292+AG292))</f>
        <v/>
      </c>
      <c r="F292" s="4">
        <f>MIN(Order!$I$2,ROUND(H291*(1+Order!$H$2/12),2))</f>
        <v/>
      </c>
      <c r="G292" s="4">
        <f>MAX(0,MIN(ROUND(H291*(1+Order!$H$2/12),2)-F292,E292-(0)))</f>
        <v/>
      </c>
      <c r="H292" s="4">
        <f>MAX(0,ROUND(ROUND(H291*(1+Order!$H$2/12),2)-F292-G292,2))</f>
        <v/>
      </c>
      <c r="I292" s="4">
        <f>MIN(Order!$I$3,ROUND(K291*(1+Order!$H$3/12),2))</f>
        <v/>
      </c>
      <c r="J292" s="4">
        <f>MAX(0,MIN(ROUND(K291*(1+Order!$H$3/12),2)-I292,E292-(G292)))</f>
        <v/>
      </c>
      <c r="K292" s="4">
        <f>MAX(0,ROUND(ROUND(K291*(1+Order!$H$3/12),2)-I292-J292,2))</f>
        <v/>
      </c>
      <c r="L292" s="4">
        <f>MIN(Order!$I$4,ROUND(N291*(1+Order!$H$4/12),2))</f>
        <v/>
      </c>
      <c r="M292" s="4">
        <f>MAX(0,MIN(ROUND(N291*(1+Order!$H$4/12),2)-L292,E292-(G292+J292)))</f>
        <v/>
      </c>
      <c r="N292" s="4">
        <f>MAX(0,ROUND(ROUND(N291*(1+Order!$H$4/12),2)-L292-M292,2))</f>
        <v/>
      </c>
      <c r="O292" s="4">
        <f>MIN(Order!$I$5,ROUND(Q291*(1+Order!$H$5/12),2))</f>
        <v/>
      </c>
      <c r="P292" s="4">
        <f>MAX(0,MIN(ROUND(Q291*(1+Order!$H$5/12),2)-O292,E292-(G292+J292+M292)))</f>
        <v/>
      </c>
      <c r="Q292" s="4">
        <f>MAX(0,ROUND(ROUND(Q291*(1+Order!$H$5/12),2)-O292-P292,2))</f>
        <v/>
      </c>
      <c r="R292" s="4">
        <f>MIN(Order!$I$6,ROUND(T291*(1+Order!$H$6/12),2))</f>
        <v/>
      </c>
      <c r="S292" s="4">
        <f>MAX(0,MIN(ROUND(T291*(1+Order!$H$6/12),2)-R292,E292-(G292+J292+M292+P292)))</f>
        <v/>
      </c>
      <c r="T292" s="4">
        <f>MAX(0,ROUND(ROUND(T291*(1+Order!$H$6/12),2)-R292-S292,2))</f>
        <v/>
      </c>
      <c r="U292" s="4">
        <f>MIN(Order!$I$7,ROUND(W291*(1+Order!$H$7/12),2))</f>
        <v/>
      </c>
      <c r="V292" s="4">
        <f>MAX(0,MIN(ROUND(W291*(1+Order!$H$7/12),2)-U292,E292-(G292+J292+M292+P292+S292)))</f>
        <v/>
      </c>
      <c r="W292" s="4">
        <f>MAX(0,ROUND(ROUND(W291*(1+Order!$H$7/12),2)-U292-V292,2))</f>
        <v/>
      </c>
      <c r="X292" s="4">
        <f>MIN(Order!$I$8,ROUND(Z291*(1+Order!$H$8/12),2))</f>
        <v/>
      </c>
      <c r="Y292" s="4">
        <f>MAX(0,MIN(ROUND(Z291*(1+Order!$H$8/12),2)-X292,E292-(G292+J292+M292+P292+S292+V292)))</f>
        <v/>
      </c>
      <c r="Z292" s="4">
        <f>MAX(0,ROUND(ROUND(Z291*(1+Order!$H$8/12),2)-X292-Y292,2))</f>
        <v/>
      </c>
      <c r="AA292" s="4">
        <f>MIN(Order!$I$9,ROUND(AC291*(1+Order!$H$9/12),2))</f>
        <v/>
      </c>
      <c r="AB292" s="4">
        <f>MAX(0,MIN(ROUND(AC291*(1+Order!$H$9/12),2)-AA292,E292-(G292+J292+M292+P292+S292+V292+Y292)))</f>
        <v/>
      </c>
      <c r="AC292" s="4">
        <f>MAX(0,ROUND(ROUND(AC291*(1+Order!$H$9/12),2)-AA292-AB292,2))</f>
        <v/>
      </c>
      <c r="AD292" s="4">
        <f>MIN(Order!$I$10,ROUND(AF291*(1+Order!$H$10/12),2))</f>
        <v/>
      </c>
      <c r="AE292" s="4">
        <f>MAX(0,MIN(ROUND(AF291*(1+Order!$H$10/12),2)-AD292,E292-(G292+J292+M292+P292+S292+V292+Y292+AB292)))</f>
        <v/>
      </c>
      <c r="AF292" s="4">
        <f>MAX(0,ROUND(ROUND(AF291*(1+Order!$H$10/12),2)-AD292-AE292,2))</f>
        <v/>
      </c>
      <c r="AG292" s="4">
        <f>MIN(Order!$I$11,ROUND(AI291*(1+Order!$H$11/12),2))</f>
        <v/>
      </c>
      <c r="AH292" s="4">
        <f>MAX(0,MIN(ROUND(AI291*(1+Order!$H$11/12),2)-AG292,E292-(G292+J292+M292+P292+S292+V292+Y292+AB292+AE292)))</f>
        <v/>
      </c>
      <c r="AI292" s="4">
        <f>MAX(0,ROUND(ROUND(AI291*(1+Order!$H$11/12),2)-AG292-AH292,2))</f>
        <v/>
      </c>
    </row>
    <row r="293">
      <c r="A293" t="n">
        <v>290</v>
      </c>
      <c r="B293" s="16">
        <f>EDATE('Start here'!$B$7,A293-1)</f>
        <v/>
      </c>
      <c r="C293" s="4">
        <f>H293+K293+N293+Q293+T293+W293+Z293+AC293+AF293+AI293</f>
        <v/>
      </c>
      <c r="D293" s="4">
        <f>ROUND(H292*Order!$H$2/12,2)+ROUND(K292*Order!$H$3/12,2)+ROUND(N292*Order!$H$4/12,2)+ROUND(Q292*Order!$H$5/12,2)+ROUND(T292*Order!$H$6/12,2)+ROUND(W292*Order!$H$7/12,2)+ROUND(Z292*Order!$H$8/12,2)+ROUND(AC292*Order!$H$9/12,2)+ROUND(AF292*Order!$H$10/12,2)+ROUND(AI292*Order!$H$11/12,2)</f>
        <v/>
      </c>
      <c r="E293" s="4">
        <f>MAX(0,'Start here'!$B$6-(F293+I293+L293+O293+R293+U293+X293+AA293+AD293+AG293))</f>
        <v/>
      </c>
      <c r="F293" s="4">
        <f>MIN(Order!$I$2,ROUND(H292*(1+Order!$H$2/12),2))</f>
        <v/>
      </c>
      <c r="G293" s="4">
        <f>MAX(0,MIN(ROUND(H292*(1+Order!$H$2/12),2)-F293,E293-(0)))</f>
        <v/>
      </c>
      <c r="H293" s="4">
        <f>MAX(0,ROUND(ROUND(H292*(1+Order!$H$2/12),2)-F293-G293,2))</f>
        <v/>
      </c>
      <c r="I293" s="4">
        <f>MIN(Order!$I$3,ROUND(K292*(1+Order!$H$3/12),2))</f>
        <v/>
      </c>
      <c r="J293" s="4">
        <f>MAX(0,MIN(ROUND(K292*(1+Order!$H$3/12),2)-I293,E293-(G293)))</f>
        <v/>
      </c>
      <c r="K293" s="4">
        <f>MAX(0,ROUND(ROUND(K292*(1+Order!$H$3/12),2)-I293-J293,2))</f>
        <v/>
      </c>
      <c r="L293" s="4">
        <f>MIN(Order!$I$4,ROUND(N292*(1+Order!$H$4/12),2))</f>
        <v/>
      </c>
      <c r="M293" s="4">
        <f>MAX(0,MIN(ROUND(N292*(1+Order!$H$4/12),2)-L293,E293-(G293+J293)))</f>
        <v/>
      </c>
      <c r="N293" s="4">
        <f>MAX(0,ROUND(ROUND(N292*(1+Order!$H$4/12),2)-L293-M293,2))</f>
        <v/>
      </c>
      <c r="O293" s="4">
        <f>MIN(Order!$I$5,ROUND(Q292*(1+Order!$H$5/12),2))</f>
        <v/>
      </c>
      <c r="P293" s="4">
        <f>MAX(0,MIN(ROUND(Q292*(1+Order!$H$5/12),2)-O293,E293-(G293+J293+M293)))</f>
        <v/>
      </c>
      <c r="Q293" s="4">
        <f>MAX(0,ROUND(ROUND(Q292*(1+Order!$H$5/12),2)-O293-P293,2))</f>
        <v/>
      </c>
      <c r="R293" s="4">
        <f>MIN(Order!$I$6,ROUND(T292*(1+Order!$H$6/12),2))</f>
        <v/>
      </c>
      <c r="S293" s="4">
        <f>MAX(0,MIN(ROUND(T292*(1+Order!$H$6/12),2)-R293,E293-(G293+J293+M293+P293)))</f>
        <v/>
      </c>
      <c r="T293" s="4">
        <f>MAX(0,ROUND(ROUND(T292*(1+Order!$H$6/12),2)-R293-S293,2))</f>
        <v/>
      </c>
      <c r="U293" s="4">
        <f>MIN(Order!$I$7,ROUND(W292*(1+Order!$H$7/12),2))</f>
        <v/>
      </c>
      <c r="V293" s="4">
        <f>MAX(0,MIN(ROUND(W292*(1+Order!$H$7/12),2)-U293,E293-(G293+J293+M293+P293+S293)))</f>
        <v/>
      </c>
      <c r="W293" s="4">
        <f>MAX(0,ROUND(ROUND(W292*(1+Order!$H$7/12),2)-U293-V293,2))</f>
        <v/>
      </c>
      <c r="X293" s="4">
        <f>MIN(Order!$I$8,ROUND(Z292*(1+Order!$H$8/12),2))</f>
        <v/>
      </c>
      <c r="Y293" s="4">
        <f>MAX(0,MIN(ROUND(Z292*(1+Order!$H$8/12),2)-X293,E293-(G293+J293+M293+P293+S293+V293)))</f>
        <v/>
      </c>
      <c r="Z293" s="4">
        <f>MAX(0,ROUND(ROUND(Z292*(1+Order!$H$8/12),2)-X293-Y293,2))</f>
        <v/>
      </c>
      <c r="AA293" s="4">
        <f>MIN(Order!$I$9,ROUND(AC292*(1+Order!$H$9/12),2))</f>
        <v/>
      </c>
      <c r="AB293" s="4">
        <f>MAX(0,MIN(ROUND(AC292*(1+Order!$H$9/12),2)-AA293,E293-(G293+J293+M293+P293+S293+V293+Y293)))</f>
        <v/>
      </c>
      <c r="AC293" s="4">
        <f>MAX(0,ROUND(ROUND(AC292*(1+Order!$H$9/12),2)-AA293-AB293,2))</f>
        <v/>
      </c>
      <c r="AD293" s="4">
        <f>MIN(Order!$I$10,ROUND(AF292*(1+Order!$H$10/12),2))</f>
        <v/>
      </c>
      <c r="AE293" s="4">
        <f>MAX(0,MIN(ROUND(AF292*(1+Order!$H$10/12),2)-AD293,E293-(G293+J293+M293+P293+S293+V293+Y293+AB293)))</f>
        <v/>
      </c>
      <c r="AF293" s="4">
        <f>MAX(0,ROUND(ROUND(AF292*(1+Order!$H$10/12),2)-AD293-AE293,2))</f>
        <v/>
      </c>
      <c r="AG293" s="4">
        <f>MIN(Order!$I$11,ROUND(AI292*(1+Order!$H$11/12),2))</f>
        <v/>
      </c>
      <c r="AH293" s="4">
        <f>MAX(0,MIN(ROUND(AI292*(1+Order!$H$11/12),2)-AG293,E293-(G293+J293+M293+P293+S293+V293+Y293+AB293+AE293)))</f>
        <v/>
      </c>
      <c r="AI293" s="4">
        <f>MAX(0,ROUND(ROUND(AI292*(1+Order!$H$11/12),2)-AG293-AH293,2))</f>
        <v/>
      </c>
    </row>
    <row r="294">
      <c r="A294" t="n">
        <v>291</v>
      </c>
      <c r="B294" s="16">
        <f>EDATE('Start here'!$B$7,A294-1)</f>
        <v/>
      </c>
      <c r="C294" s="4">
        <f>H294+K294+N294+Q294+T294+W294+Z294+AC294+AF294+AI294</f>
        <v/>
      </c>
      <c r="D294" s="4">
        <f>ROUND(H293*Order!$H$2/12,2)+ROUND(K293*Order!$H$3/12,2)+ROUND(N293*Order!$H$4/12,2)+ROUND(Q293*Order!$H$5/12,2)+ROUND(T293*Order!$H$6/12,2)+ROUND(W293*Order!$H$7/12,2)+ROUND(Z293*Order!$H$8/12,2)+ROUND(AC293*Order!$H$9/12,2)+ROUND(AF293*Order!$H$10/12,2)+ROUND(AI293*Order!$H$11/12,2)</f>
        <v/>
      </c>
      <c r="E294" s="4">
        <f>MAX(0,'Start here'!$B$6-(F294+I294+L294+O294+R294+U294+X294+AA294+AD294+AG294))</f>
        <v/>
      </c>
      <c r="F294" s="4">
        <f>MIN(Order!$I$2,ROUND(H293*(1+Order!$H$2/12),2))</f>
        <v/>
      </c>
      <c r="G294" s="4">
        <f>MAX(0,MIN(ROUND(H293*(1+Order!$H$2/12),2)-F294,E294-(0)))</f>
        <v/>
      </c>
      <c r="H294" s="4">
        <f>MAX(0,ROUND(ROUND(H293*(1+Order!$H$2/12),2)-F294-G294,2))</f>
        <v/>
      </c>
      <c r="I294" s="4">
        <f>MIN(Order!$I$3,ROUND(K293*(1+Order!$H$3/12),2))</f>
        <v/>
      </c>
      <c r="J294" s="4">
        <f>MAX(0,MIN(ROUND(K293*(1+Order!$H$3/12),2)-I294,E294-(G294)))</f>
        <v/>
      </c>
      <c r="K294" s="4">
        <f>MAX(0,ROUND(ROUND(K293*(1+Order!$H$3/12),2)-I294-J294,2))</f>
        <v/>
      </c>
      <c r="L294" s="4">
        <f>MIN(Order!$I$4,ROUND(N293*(1+Order!$H$4/12),2))</f>
        <v/>
      </c>
      <c r="M294" s="4">
        <f>MAX(0,MIN(ROUND(N293*(1+Order!$H$4/12),2)-L294,E294-(G294+J294)))</f>
        <v/>
      </c>
      <c r="N294" s="4">
        <f>MAX(0,ROUND(ROUND(N293*(1+Order!$H$4/12),2)-L294-M294,2))</f>
        <v/>
      </c>
      <c r="O294" s="4">
        <f>MIN(Order!$I$5,ROUND(Q293*(1+Order!$H$5/12),2))</f>
        <v/>
      </c>
      <c r="P294" s="4">
        <f>MAX(0,MIN(ROUND(Q293*(1+Order!$H$5/12),2)-O294,E294-(G294+J294+M294)))</f>
        <v/>
      </c>
      <c r="Q294" s="4">
        <f>MAX(0,ROUND(ROUND(Q293*(1+Order!$H$5/12),2)-O294-P294,2))</f>
        <v/>
      </c>
      <c r="R294" s="4">
        <f>MIN(Order!$I$6,ROUND(T293*(1+Order!$H$6/12),2))</f>
        <v/>
      </c>
      <c r="S294" s="4">
        <f>MAX(0,MIN(ROUND(T293*(1+Order!$H$6/12),2)-R294,E294-(G294+J294+M294+P294)))</f>
        <v/>
      </c>
      <c r="T294" s="4">
        <f>MAX(0,ROUND(ROUND(T293*(1+Order!$H$6/12),2)-R294-S294,2))</f>
        <v/>
      </c>
      <c r="U294" s="4">
        <f>MIN(Order!$I$7,ROUND(W293*(1+Order!$H$7/12),2))</f>
        <v/>
      </c>
      <c r="V294" s="4">
        <f>MAX(0,MIN(ROUND(W293*(1+Order!$H$7/12),2)-U294,E294-(G294+J294+M294+P294+S294)))</f>
        <v/>
      </c>
      <c r="W294" s="4">
        <f>MAX(0,ROUND(ROUND(W293*(1+Order!$H$7/12),2)-U294-V294,2))</f>
        <v/>
      </c>
      <c r="X294" s="4">
        <f>MIN(Order!$I$8,ROUND(Z293*(1+Order!$H$8/12),2))</f>
        <v/>
      </c>
      <c r="Y294" s="4">
        <f>MAX(0,MIN(ROUND(Z293*(1+Order!$H$8/12),2)-X294,E294-(G294+J294+M294+P294+S294+V294)))</f>
        <v/>
      </c>
      <c r="Z294" s="4">
        <f>MAX(0,ROUND(ROUND(Z293*(1+Order!$H$8/12),2)-X294-Y294,2))</f>
        <v/>
      </c>
      <c r="AA294" s="4">
        <f>MIN(Order!$I$9,ROUND(AC293*(1+Order!$H$9/12),2))</f>
        <v/>
      </c>
      <c r="AB294" s="4">
        <f>MAX(0,MIN(ROUND(AC293*(1+Order!$H$9/12),2)-AA294,E294-(G294+J294+M294+P294+S294+V294+Y294)))</f>
        <v/>
      </c>
      <c r="AC294" s="4">
        <f>MAX(0,ROUND(ROUND(AC293*(1+Order!$H$9/12),2)-AA294-AB294,2))</f>
        <v/>
      </c>
      <c r="AD294" s="4">
        <f>MIN(Order!$I$10,ROUND(AF293*(1+Order!$H$10/12),2))</f>
        <v/>
      </c>
      <c r="AE294" s="4">
        <f>MAX(0,MIN(ROUND(AF293*(1+Order!$H$10/12),2)-AD294,E294-(G294+J294+M294+P294+S294+V294+Y294+AB294)))</f>
        <v/>
      </c>
      <c r="AF294" s="4">
        <f>MAX(0,ROUND(ROUND(AF293*(1+Order!$H$10/12),2)-AD294-AE294,2))</f>
        <v/>
      </c>
      <c r="AG294" s="4">
        <f>MIN(Order!$I$11,ROUND(AI293*(1+Order!$H$11/12),2))</f>
        <v/>
      </c>
      <c r="AH294" s="4">
        <f>MAX(0,MIN(ROUND(AI293*(1+Order!$H$11/12),2)-AG294,E294-(G294+J294+M294+P294+S294+V294+Y294+AB294+AE294)))</f>
        <v/>
      </c>
      <c r="AI294" s="4">
        <f>MAX(0,ROUND(ROUND(AI293*(1+Order!$H$11/12),2)-AG294-AH294,2))</f>
        <v/>
      </c>
    </row>
    <row r="295">
      <c r="A295" t="n">
        <v>292</v>
      </c>
      <c r="B295" s="16">
        <f>EDATE('Start here'!$B$7,A295-1)</f>
        <v/>
      </c>
      <c r="C295" s="4">
        <f>H295+K295+N295+Q295+T295+W295+Z295+AC295+AF295+AI295</f>
        <v/>
      </c>
      <c r="D295" s="4">
        <f>ROUND(H294*Order!$H$2/12,2)+ROUND(K294*Order!$H$3/12,2)+ROUND(N294*Order!$H$4/12,2)+ROUND(Q294*Order!$H$5/12,2)+ROUND(T294*Order!$H$6/12,2)+ROUND(W294*Order!$H$7/12,2)+ROUND(Z294*Order!$H$8/12,2)+ROUND(AC294*Order!$H$9/12,2)+ROUND(AF294*Order!$H$10/12,2)+ROUND(AI294*Order!$H$11/12,2)</f>
        <v/>
      </c>
      <c r="E295" s="4">
        <f>MAX(0,'Start here'!$B$6-(F295+I295+L295+O295+R295+U295+X295+AA295+AD295+AG295))</f>
        <v/>
      </c>
      <c r="F295" s="4">
        <f>MIN(Order!$I$2,ROUND(H294*(1+Order!$H$2/12),2))</f>
        <v/>
      </c>
      <c r="G295" s="4">
        <f>MAX(0,MIN(ROUND(H294*(1+Order!$H$2/12),2)-F295,E295-(0)))</f>
        <v/>
      </c>
      <c r="H295" s="4">
        <f>MAX(0,ROUND(ROUND(H294*(1+Order!$H$2/12),2)-F295-G295,2))</f>
        <v/>
      </c>
      <c r="I295" s="4">
        <f>MIN(Order!$I$3,ROUND(K294*(1+Order!$H$3/12),2))</f>
        <v/>
      </c>
      <c r="J295" s="4">
        <f>MAX(0,MIN(ROUND(K294*(1+Order!$H$3/12),2)-I295,E295-(G295)))</f>
        <v/>
      </c>
      <c r="K295" s="4">
        <f>MAX(0,ROUND(ROUND(K294*(1+Order!$H$3/12),2)-I295-J295,2))</f>
        <v/>
      </c>
      <c r="L295" s="4">
        <f>MIN(Order!$I$4,ROUND(N294*(1+Order!$H$4/12),2))</f>
        <v/>
      </c>
      <c r="M295" s="4">
        <f>MAX(0,MIN(ROUND(N294*(1+Order!$H$4/12),2)-L295,E295-(G295+J295)))</f>
        <v/>
      </c>
      <c r="N295" s="4">
        <f>MAX(0,ROUND(ROUND(N294*(1+Order!$H$4/12),2)-L295-M295,2))</f>
        <v/>
      </c>
      <c r="O295" s="4">
        <f>MIN(Order!$I$5,ROUND(Q294*(1+Order!$H$5/12),2))</f>
        <v/>
      </c>
      <c r="P295" s="4">
        <f>MAX(0,MIN(ROUND(Q294*(1+Order!$H$5/12),2)-O295,E295-(G295+J295+M295)))</f>
        <v/>
      </c>
      <c r="Q295" s="4">
        <f>MAX(0,ROUND(ROUND(Q294*(1+Order!$H$5/12),2)-O295-P295,2))</f>
        <v/>
      </c>
      <c r="R295" s="4">
        <f>MIN(Order!$I$6,ROUND(T294*(1+Order!$H$6/12),2))</f>
        <v/>
      </c>
      <c r="S295" s="4">
        <f>MAX(0,MIN(ROUND(T294*(1+Order!$H$6/12),2)-R295,E295-(G295+J295+M295+P295)))</f>
        <v/>
      </c>
      <c r="T295" s="4">
        <f>MAX(0,ROUND(ROUND(T294*(1+Order!$H$6/12),2)-R295-S295,2))</f>
        <v/>
      </c>
      <c r="U295" s="4">
        <f>MIN(Order!$I$7,ROUND(W294*(1+Order!$H$7/12),2))</f>
        <v/>
      </c>
      <c r="V295" s="4">
        <f>MAX(0,MIN(ROUND(W294*(1+Order!$H$7/12),2)-U295,E295-(G295+J295+M295+P295+S295)))</f>
        <v/>
      </c>
      <c r="W295" s="4">
        <f>MAX(0,ROUND(ROUND(W294*(1+Order!$H$7/12),2)-U295-V295,2))</f>
        <v/>
      </c>
      <c r="X295" s="4">
        <f>MIN(Order!$I$8,ROUND(Z294*(1+Order!$H$8/12),2))</f>
        <v/>
      </c>
      <c r="Y295" s="4">
        <f>MAX(0,MIN(ROUND(Z294*(1+Order!$H$8/12),2)-X295,E295-(G295+J295+M295+P295+S295+V295)))</f>
        <v/>
      </c>
      <c r="Z295" s="4">
        <f>MAX(0,ROUND(ROUND(Z294*(1+Order!$H$8/12),2)-X295-Y295,2))</f>
        <v/>
      </c>
      <c r="AA295" s="4">
        <f>MIN(Order!$I$9,ROUND(AC294*(1+Order!$H$9/12),2))</f>
        <v/>
      </c>
      <c r="AB295" s="4">
        <f>MAX(0,MIN(ROUND(AC294*(1+Order!$H$9/12),2)-AA295,E295-(G295+J295+M295+P295+S295+V295+Y295)))</f>
        <v/>
      </c>
      <c r="AC295" s="4">
        <f>MAX(0,ROUND(ROUND(AC294*(1+Order!$H$9/12),2)-AA295-AB295,2))</f>
        <v/>
      </c>
      <c r="AD295" s="4">
        <f>MIN(Order!$I$10,ROUND(AF294*(1+Order!$H$10/12),2))</f>
        <v/>
      </c>
      <c r="AE295" s="4">
        <f>MAX(0,MIN(ROUND(AF294*(1+Order!$H$10/12),2)-AD295,E295-(G295+J295+M295+P295+S295+V295+Y295+AB295)))</f>
        <v/>
      </c>
      <c r="AF295" s="4">
        <f>MAX(0,ROUND(ROUND(AF294*(1+Order!$H$10/12),2)-AD295-AE295,2))</f>
        <v/>
      </c>
      <c r="AG295" s="4">
        <f>MIN(Order!$I$11,ROUND(AI294*(1+Order!$H$11/12),2))</f>
        <v/>
      </c>
      <c r="AH295" s="4">
        <f>MAX(0,MIN(ROUND(AI294*(1+Order!$H$11/12),2)-AG295,E295-(G295+J295+M295+P295+S295+V295+Y295+AB295+AE295)))</f>
        <v/>
      </c>
      <c r="AI295" s="4">
        <f>MAX(0,ROUND(ROUND(AI294*(1+Order!$H$11/12),2)-AG295-AH295,2))</f>
        <v/>
      </c>
    </row>
    <row r="296">
      <c r="A296" t="n">
        <v>293</v>
      </c>
      <c r="B296" s="16">
        <f>EDATE('Start here'!$B$7,A296-1)</f>
        <v/>
      </c>
      <c r="C296" s="4">
        <f>H296+K296+N296+Q296+T296+W296+Z296+AC296+AF296+AI296</f>
        <v/>
      </c>
      <c r="D296" s="4">
        <f>ROUND(H295*Order!$H$2/12,2)+ROUND(K295*Order!$H$3/12,2)+ROUND(N295*Order!$H$4/12,2)+ROUND(Q295*Order!$H$5/12,2)+ROUND(T295*Order!$H$6/12,2)+ROUND(W295*Order!$H$7/12,2)+ROUND(Z295*Order!$H$8/12,2)+ROUND(AC295*Order!$H$9/12,2)+ROUND(AF295*Order!$H$10/12,2)+ROUND(AI295*Order!$H$11/12,2)</f>
        <v/>
      </c>
      <c r="E296" s="4">
        <f>MAX(0,'Start here'!$B$6-(F296+I296+L296+O296+R296+U296+X296+AA296+AD296+AG296))</f>
        <v/>
      </c>
      <c r="F296" s="4">
        <f>MIN(Order!$I$2,ROUND(H295*(1+Order!$H$2/12),2))</f>
        <v/>
      </c>
      <c r="G296" s="4">
        <f>MAX(0,MIN(ROUND(H295*(1+Order!$H$2/12),2)-F296,E296-(0)))</f>
        <v/>
      </c>
      <c r="H296" s="4">
        <f>MAX(0,ROUND(ROUND(H295*(1+Order!$H$2/12),2)-F296-G296,2))</f>
        <v/>
      </c>
      <c r="I296" s="4">
        <f>MIN(Order!$I$3,ROUND(K295*(1+Order!$H$3/12),2))</f>
        <v/>
      </c>
      <c r="J296" s="4">
        <f>MAX(0,MIN(ROUND(K295*(1+Order!$H$3/12),2)-I296,E296-(G296)))</f>
        <v/>
      </c>
      <c r="K296" s="4">
        <f>MAX(0,ROUND(ROUND(K295*(1+Order!$H$3/12),2)-I296-J296,2))</f>
        <v/>
      </c>
      <c r="L296" s="4">
        <f>MIN(Order!$I$4,ROUND(N295*(1+Order!$H$4/12),2))</f>
        <v/>
      </c>
      <c r="M296" s="4">
        <f>MAX(0,MIN(ROUND(N295*(1+Order!$H$4/12),2)-L296,E296-(G296+J296)))</f>
        <v/>
      </c>
      <c r="N296" s="4">
        <f>MAX(0,ROUND(ROUND(N295*(1+Order!$H$4/12),2)-L296-M296,2))</f>
        <v/>
      </c>
      <c r="O296" s="4">
        <f>MIN(Order!$I$5,ROUND(Q295*(1+Order!$H$5/12),2))</f>
        <v/>
      </c>
      <c r="P296" s="4">
        <f>MAX(0,MIN(ROUND(Q295*(1+Order!$H$5/12),2)-O296,E296-(G296+J296+M296)))</f>
        <v/>
      </c>
      <c r="Q296" s="4">
        <f>MAX(0,ROUND(ROUND(Q295*(1+Order!$H$5/12),2)-O296-P296,2))</f>
        <v/>
      </c>
      <c r="R296" s="4">
        <f>MIN(Order!$I$6,ROUND(T295*(1+Order!$H$6/12),2))</f>
        <v/>
      </c>
      <c r="S296" s="4">
        <f>MAX(0,MIN(ROUND(T295*(1+Order!$H$6/12),2)-R296,E296-(G296+J296+M296+P296)))</f>
        <v/>
      </c>
      <c r="T296" s="4">
        <f>MAX(0,ROUND(ROUND(T295*(1+Order!$H$6/12),2)-R296-S296,2))</f>
        <v/>
      </c>
      <c r="U296" s="4">
        <f>MIN(Order!$I$7,ROUND(W295*(1+Order!$H$7/12),2))</f>
        <v/>
      </c>
      <c r="V296" s="4">
        <f>MAX(0,MIN(ROUND(W295*(1+Order!$H$7/12),2)-U296,E296-(G296+J296+M296+P296+S296)))</f>
        <v/>
      </c>
      <c r="W296" s="4">
        <f>MAX(0,ROUND(ROUND(W295*(1+Order!$H$7/12),2)-U296-V296,2))</f>
        <v/>
      </c>
      <c r="X296" s="4">
        <f>MIN(Order!$I$8,ROUND(Z295*(1+Order!$H$8/12),2))</f>
        <v/>
      </c>
      <c r="Y296" s="4">
        <f>MAX(0,MIN(ROUND(Z295*(1+Order!$H$8/12),2)-X296,E296-(G296+J296+M296+P296+S296+V296)))</f>
        <v/>
      </c>
      <c r="Z296" s="4">
        <f>MAX(0,ROUND(ROUND(Z295*(1+Order!$H$8/12),2)-X296-Y296,2))</f>
        <v/>
      </c>
      <c r="AA296" s="4">
        <f>MIN(Order!$I$9,ROUND(AC295*(1+Order!$H$9/12),2))</f>
        <v/>
      </c>
      <c r="AB296" s="4">
        <f>MAX(0,MIN(ROUND(AC295*(1+Order!$H$9/12),2)-AA296,E296-(G296+J296+M296+P296+S296+V296+Y296)))</f>
        <v/>
      </c>
      <c r="AC296" s="4">
        <f>MAX(0,ROUND(ROUND(AC295*(1+Order!$H$9/12),2)-AA296-AB296,2))</f>
        <v/>
      </c>
      <c r="AD296" s="4">
        <f>MIN(Order!$I$10,ROUND(AF295*(1+Order!$H$10/12),2))</f>
        <v/>
      </c>
      <c r="AE296" s="4">
        <f>MAX(0,MIN(ROUND(AF295*(1+Order!$H$10/12),2)-AD296,E296-(G296+J296+M296+P296+S296+V296+Y296+AB296)))</f>
        <v/>
      </c>
      <c r="AF296" s="4">
        <f>MAX(0,ROUND(ROUND(AF295*(1+Order!$H$10/12),2)-AD296-AE296,2))</f>
        <v/>
      </c>
      <c r="AG296" s="4">
        <f>MIN(Order!$I$11,ROUND(AI295*(1+Order!$H$11/12),2))</f>
        <v/>
      </c>
      <c r="AH296" s="4">
        <f>MAX(0,MIN(ROUND(AI295*(1+Order!$H$11/12),2)-AG296,E296-(G296+J296+M296+P296+S296+V296+Y296+AB296+AE296)))</f>
        <v/>
      </c>
      <c r="AI296" s="4">
        <f>MAX(0,ROUND(ROUND(AI295*(1+Order!$H$11/12),2)-AG296-AH296,2))</f>
        <v/>
      </c>
    </row>
    <row r="297">
      <c r="A297" t="n">
        <v>294</v>
      </c>
      <c r="B297" s="16">
        <f>EDATE('Start here'!$B$7,A297-1)</f>
        <v/>
      </c>
      <c r="C297" s="4">
        <f>H297+K297+N297+Q297+T297+W297+Z297+AC297+AF297+AI297</f>
        <v/>
      </c>
      <c r="D297" s="4">
        <f>ROUND(H296*Order!$H$2/12,2)+ROUND(K296*Order!$H$3/12,2)+ROUND(N296*Order!$H$4/12,2)+ROUND(Q296*Order!$H$5/12,2)+ROUND(T296*Order!$H$6/12,2)+ROUND(W296*Order!$H$7/12,2)+ROUND(Z296*Order!$H$8/12,2)+ROUND(AC296*Order!$H$9/12,2)+ROUND(AF296*Order!$H$10/12,2)+ROUND(AI296*Order!$H$11/12,2)</f>
        <v/>
      </c>
      <c r="E297" s="4">
        <f>MAX(0,'Start here'!$B$6-(F297+I297+L297+O297+R297+U297+X297+AA297+AD297+AG297))</f>
        <v/>
      </c>
      <c r="F297" s="4">
        <f>MIN(Order!$I$2,ROUND(H296*(1+Order!$H$2/12),2))</f>
        <v/>
      </c>
      <c r="G297" s="4">
        <f>MAX(0,MIN(ROUND(H296*(1+Order!$H$2/12),2)-F297,E297-(0)))</f>
        <v/>
      </c>
      <c r="H297" s="4">
        <f>MAX(0,ROUND(ROUND(H296*(1+Order!$H$2/12),2)-F297-G297,2))</f>
        <v/>
      </c>
      <c r="I297" s="4">
        <f>MIN(Order!$I$3,ROUND(K296*(1+Order!$H$3/12),2))</f>
        <v/>
      </c>
      <c r="J297" s="4">
        <f>MAX(0,MIN(ROUND(K296*(1+Order!$H$3/12),2)-I297,E297-(G297)))</f>
        <v/>
      </c>
      <c r="K297" s="4">
        <f>MAX(0,ROUND(ROUND(K296*(1+Order!$H$3/12),2)-I297-J297,2))</f>
        <v/>
      </c>
      <c r="L297" s="4">
        <f>MIN(Order!$I$4,ROUND(N296*(1+Order!$H$4/12),2))</f>
        <v/>
      </c>
      <c r="M297" s="4">
        <f>MAX(0,MIN(ROUND(N296*(1+Order!$H$4/12),2)-L297,E297-(G297+J297)))</f>
        <v/>
      </c>
      <c r="N297" s="4">
        <f>MAX(0,ROUND(ROUND(N296*(1+Order!$H$4/12),2)-L297-M297,2))</f>
        <v/>
      </c>
      <c r="O297" s="4">
        <f>MIN(Order!$I$5,ROUND(Q296*(1+Order!$H$5/12),2))</f>
        <v/>
      </c>
      <c r="P297" s="4">
        <f>MAX(0,MIN(ROUND(Q296*(1+Order!$H$5/12),2)-O297,E297-(G297+J297+M297)))</f>
        <v/>
      </c>
      <c r="Q297" s="4">
        <f>MAX(0,ROUND(ROUND(Q296*(1+Order!$H$5/12),2)-O297-P297,2))</f>
        <v/>
      </c>
      <c r="R297" s="4">
        <f>MIN(Order!$I$6,ROUND(T296*(1+Order!$H$6/12),2))</f>
        <v/>
      </c>
      <c r="S297" s="4">
        <f>MAX(0,MIN(ROUND(T296*(1+Order!$H$6/12),2)-R297,E297-(G297+J297+M297+P297)))</f>
        <v/>
      </c>
      <c r="T297" s="4">
        <f>MAX(0,ROUND(ROUND(T296*(1+Order!$H$6/12),2)-R297-S297,2))</f>
        <v/>
      </c>
      <c r="U297" s="4">
        <f>MIN(Order!$I$7,ROUND(W296*(1+Order!$H$7/12),2))</f>
        <v/>
      </c>
      <c r="V297" s="4">
        <f>MAX(0,MIN(ROUND(W296*(1+Order!$H$7/12),2)-U297,E297-(G297+J297+M297+P297+S297)))</f>
        <v/>
      </c>
      <c r="W297" s="4">
        <f>MAX(0,ROUND(ROUND(W296*(1+Order!$H$7/12),2)-U297-V297,2))</f>
        <v/>
      </c>
      <c r="X297" s="4">
        <f>MIN(Order!$I$8,ROUND(Z296*(1+Order!$H$8/12),2))</f>
        <v/>
      </c>
      <c r="Y297" s="4">
        <f>MAX(0,MIN(ROUND(Z296*(1+Order!$H$8/12),2)-X297,E297-(G297+J297+M297+P297+S297+V297)))</f>
        <v/>
      </c>
      <c r="Z297" s="4">
        <f>MAX(0,ROUND(ROUND(Z296*(1+Order!$H$8/12),2)-X297-Y297,2))</f>
        <v/>
      </c>
      <c r="AA297" s="4">
        <f>MIN(Order!$I$9,ROUND(AC296*(1+Order!$H$9/12),2))</f>
        <v/>
      </c>
      <c r="AB297" s="4">
        <f>MAX(0,MIN(ROUND(AC296*(1+Order!$H$9/12),2)-AA297,E297-(G297+J297+M297+P297+S297+V297+Y297)))</f>
        <v/>
      </c>
      <c r="AC297" s="4">
        <f>MAX(0,ROUND(ROUND(AC296*(1+Order!$H$9/12),2)-AA297-AB297,2))</f>
        <v/>
      </c>
      <c r="AD297" s="4">
        <f>MIN(Order!$I$10,ROUND(AF296*(1+Order!$H$10/12),2))</f>
        <v/>
      </c>
      <c r="AE297" s="4">
        <f>MAX(0,MIN(ROUND(AF296*(1+Order!$H$10/12),2)-AD297,E297-(G297+J297+M297+P297+S297+V297+Y297+AB297)))</f>
        <v/>
      </c>
      <c r="AF297" s="4">
        <f>MAX(0,ROUND(ROUND(AF296*(1+Order!$H$10/12),2)-AD297-AE297,2))</f>
        <v/>
      </c>
      <c r="AG297" s="4">
        <f>MIN(Order!$I$11,ROUND(AI296*(1+Order!$H$11/12),2))</f>
        <v/>
      </c>
      <c r="AH297" s="4">
        <f>MAX(0,MIN(ROUND(AI296*(1+Order!$H$11/12),2)-AG297,E297-(G297+J297+M297+P297+S297+V297+Y297+AB297+AE297)))</f>
        <v/>
      </c>
      <c r="AI297" s="4">
        <f>MAX(0,ROUND(ROUND(AI296*(1+Order!$H$11/12),2)-AG297-AH297,2))</f>
        <v/>
      </c>
    </row>
    <row r="298">
      <c r="A298" t="n">
        <v>295</v>
      </c>
      <c r="B298" s="16">
        <f>EDATE('Start here'!$B$7,A298-1)</f>
        <v/>
      </c>
      <c r="C298" s="4">
        <f>H298+K298+N298+Q298+T298+W298+Z298+AC298+AF298+AI298</f>
        <v/>
      </c>
      <c r="D298" s="4">
        <f>ROUND(H297*Order!$H$2/12,2)+ROUND(K297*Order!$H$3/12,2)+ROUND(N297*Order!$H$4/12,2)+ROUND(Q297*Order!$H$5/12,2)+ROUND(T297*Order!$H$6/12,2)+ROUND(W297*Order!$H$7/12,2)+ROUND(Z297*Order!$H$8/12,2)+ROUND(AC297*Order!$H$9/12,2)+ROUND(AF297*Order!$H$10/12,2)+ROUND(AI297*Order!$H$11/12,2)</f>
        <v/>
      </c>
      <c r="E298" s="4">
        <f>MAX(0,'Start here'!$B$6-(F298+I298+L298+O298+R298+U298+X298+AA298+AD298+AG298))</f>
        <v/>
      </c>
      <c r="F298" s="4">
        <f>MIN(Order!$I$2,ROUND(H297*(1+Order!$H$2/12),2))</f>
        <v/>
      </c>
      <c r="G298" s="4">
        <f>MAX(0,MIN(ROUND(H297*(1+Order!$H$2/12),2)-F298,E298-(0)))</f>
        <v/>
      </c>
      <c r="H298" s="4">
        <f>MAX(0,ROUND(ROUND(H297*(1+Order!$H$2/12),2)-F298-G298,2))</f>
        <v/>
      </c>
      <c r="I298" s="4">
        <f>MIN(Order!$I$3,ROUND(K297*(1+Order!$H$3/12),2))</f>
        <v/>
      </c>
      <c r="J298" s="4">
        <f>MAX(0,MIN(ROUND(K297*(1+Order!$H$3/12),2)-I298,E298-(G298)))</f>
        <v/>
      </c>
      <c r="K298" s="4">
        <f>MAX(0,ROUND(ROUND(K297*(1+Order!$H$3/12),2)-I298-J298,2))</f>
        <v/>
      </c>
      <c r="L298" s="4">
        <f>MIN(Order!$I$4,ROUND(N297*(1+Order!$H$4/12),2))</f>
        <v/>
      </c>
      <c r="M298" s="4">
        <f>MAX(0,MIN(ROUND(N297*(1+Order!$H$4/12),2)-L298,E298-(G298+J298)))</f>
        <v/>
      </c>
      <c r="N298" s="4">
        <f>MAX(0,ROUND(ROUND(N297*(1+Order!$H$4/12),2)-L298-M298,2))</f>
        <v/>
      </c>
      <c r="O298" s="4">
        <f>MIN(Order!$I$5,ROUND(Q297*(1+Order!$H$5/12),2))</f>
        <v/>
      </c>
      <c r="P298" s="4">
        <f>MAX(0,MIN(ROUND(Q297*(1+Order!$H$5/12),2)-O298,E298-(G298+J298+M298)))</f>
        <v/>
      </c>
      <c r="Q298" s="4">
        <f>MAX(0,ROUND(ROUND(Q297*(1+Order!$H$5/12),2)-O298-P298,2))</f>
        <v/>
      </c>
      <c r="R298" s="4">
        <f>MIN(Order!$I$6,ROUND(T297*(1+Order!$H$6/12),2))</f>
        <v/>
      </c>
      <c r="S298" s="4">
        <f>MAX(0,MIN(ROUND(T297*(1+Order!$H$6/12),2)-R298,E298-(G298+J298+M298+P298)))</f>
        <v/>
      </c>
      <c r="T298" s="4">
        <f>MAX(0,ROUND(ROUND(T297*(1+Order!$H$6/12),2)-R298-S298,2))</f>
        <v/>
      </c>
      <c r="U298" s="4">
        <f>MIN(Order!$I$7,ROUND(W297*(1+Order!$H$7/12),2))</f>
        <v/>
      </c>
      <c r="V298" s="4">
        <f>MAX(0,MIN(ROUND(W297*(1+Order!$H$7/12),2)-U298,E298-(G298+J298+M298+P298+S298)))</f>
        <v/>
      </c>
      <c r="W298" s="4">
        <f>MAX(0,ROUND(ROUND(W297*(1+Order!$H$7/12),2)-U298-V298,2))</f>
        <v/>
      </c>
      <c r="X298" s="4">
        <f>MIN(Order!$I$8,ROUND(Z297*(1+Order!$H$8/12),2))</f>
        <v/>
      </c>
      <c r="Y298" s="4">
        <f>MAX(0,MIN(ROUND(Z297*(1+Order!$H$8/12),2)-X298,E298-(G298+J298+M298+P298+S298+V298)))</f>
        <v/>
      </c>
      <c r="Z298" s="4">
        <f>MAX(0,ROUND(ROUND(Z297*(1+Order!$H$8/12),2)-X298-Y298,2))</f>
        <v/>
      </c>
      <c r="AA298" s="4">
        <f>MIN(Order!$I$9,ROUND(AC297*(1+Order!$H$9/12),2))</f>
        <v/>
      </c>
      <c r="AB298" s="4">
        <f>MAX(0,MIN(ROUND(AC297*(1+Order!$H$9/12),2)-AA298,E298-(G298+J298+M298+P298+S298+V298+Y298)))</f>
        <v/>
      </c>
      <c r="AC298" s="4">
        <f>MAX(0,ROUND(ROUND(AC297*(1+Order!$H$9/12),2)-AA298-AB298,2))</f>
        <v/>
      </c>
      <c r="AD298" s="4">
        <f>MIN(Order!$I$10,ROUND(AF297*(1+Order!$H$10/12),2))</f>
        <v/>
      </c>
      <c r="AE298" s="4">
        <f>MAX(0,MIN(ROUND(AF297*(1+Order!$H$10/12),2)-AD298,E298-(G298+J298+M298+P298+S298+V298+Y298+AB298)))</f>
        <v/>
      </c>
      <c r="AF298" s="4">
        <f>MAX(0,ROUND(ROUND(AF297*(1+Order!$H$10/12),2)-AD298-AE298,2))</f>
        <v/>
      </c>
      <c r="AG298" s="4">
        <f>MIN(Order!$I$11,ROUND(AI297*(1+Order!$H$11/12),2))</f>
        <v/>
      </c>
      <c r="AH298" s="4">
        <f>MAX(0,MIN(ROUND(AI297*(1+Order!$H$11/12),2)-AG298,E298-(G298+J298+M298+P298+S298+V298+Y298+AB298+AE298)))</f>
        <v/>
      </c>
      <c r="AI298" s="4">
        <f>MAX(0,ROUND(ROUND(AI297*(1+Order!$H$11/12),2)-AG298-AH298,2))</f>
        <v/>
      </c>
    </row>
    <row r="299">
      <c r="A299" t="n">
        <v>296</v>
      </c>
      <c r="B299" s="16">
        <f>EDATE('Start here'!$B$7,A299-1)</f>
        <v/>
      </c>
      <c r="C299" s="4">
        <f>H299+K299+N299+Q299+T299+W299+Z299+AC299+AF299+AI299</f>
        <v/>
      </c>
      <c r="D299" s="4">
        <f>ROUND(H298*Order!$H$2/12,2)+ROUND(K298*Order!$H$3/12,2)+ROUND(N298*Order!$H$4/12,2)+ROUND(Q298*Order!$H$5/12,2)+ROUND(T298*Order!$H$6/12,2)+ROUND(W298*Order!$H$7/12,2)+ROUND(Z298*Order!$H$8/12,2)+ROUND(AC298*Order!$H$9/12,2)+ROUND(AF298*Order!$H$10/12,2)+ROUND(AI298*Order!$H$11/12,2)</f>
        <v/>
      </c>
      <c r="E299" s="4">
        <f>MAX(0,'Start here'!$B$6-(F299+I299+L299+O299+R299+U299+X299+AA299+AD299+AG299))</f>
        <v/>
      </c>
      <c r="F299" s="4">
        <f>MIN(Order!$I$2,ROUND(H298*(1+Order!$H$2/12),2))</f>
        <v/>
      </c>
      <c r="G299" s="4">
        <f>MAX(0,MIN(ROUND(H298*(1+Order!$H$2/12),2)-F299,E299-(0)))</f>
        <v/>
      </c>
      <c r="H299" s="4">
        <f>MAX(0,ROUND(ROUND(H298*(1+Order!$H$2/12),2)-F299-G299,2))</f>
        <v/>
      </c>
      <c r="I299" s="4">
        <f>MIN(Order!$I$3,ROUND(K298*(1+Order!$H$3/12),2))</f>
        <v/>
      </c>
      <c r="J299" s="4">
        <f>MAX(0,MIN(ROUND(K298*(1+Order!$H$3/12),2)-I299,E299-(G299)))</f>
        <v/>
      </c>
      <c r="K299" s="4">
        <f>MAX(0,ROUND(ROUND(K298*(1+Order!$H$3/12),2)-I299-J299,2))</f>
        <v/>
      </c>
      <c r="L299" s="4">
        <f>MIN(Order!$I$4,ROUND(N298*(1+Order!$H$4/12),2))</f>
        <v/>
      </c>
      <c r="M299" s="4">
        <f>MAX(0,MIN(ROUND(N298*(1+Order!$H$4/12),2)-L299,E299-(G299+J299)))</f>
        <v/>
      </c>
      <c r="N299" s="4">
        <f>MAX(0,ROUND(ROUND(N298*(1+Order!$H$4/12),2)-L299-M299,2))</f>
        <v/>
      </c>
      <c r="O299" s="4">
        <f>MIN(Order!$I$5,ROUND(Q298*(1+Order!$H$5/12),2))</f>
        <v/>
      </c>
      <c r="P299" s="4">
        <f>MAX(0,MIN(ROUND(Q298*(1+Order!$H$5/12),2)-O299,E299-(G299+J299+M299)))</f>
        <v/>
      </c>
      <c r="Q299" s="4">
        <f>MAX(0,ROUND(ROUND(Q298*(1+Order!$H$5/12),2)-O299-P299,2))</f>
        <v/>
      </c>
      <c r="R299" s="4">
        <f>MIN(Order!$I$6,ROUND(T298*(1+Order!$H$6/12),2))</f>
        <v/>
      </c>
      <c r="S299" s="4">
        <f>MAX(0,MIN(ROUND(T298*(1+Order!$H$6/12),2)-R299,E299-(G299+J299+M299+P299)))</f>
        <v/>
      </c>
      <c r="T299" s="4">
        <f>MAX(0,ROUND(ROUND(T298*(1+Order!$H$6/12),2)-R299-S299,2))</f>
        <v/>
      </c>
      <c r="U299" s="4">
        <f>MIN(Order!$I$7,ROUND(W298*(1+Order!$H$7/12),2))</f>
        <v/>
      </c>
      <c r="V299" s="4">
        <f>MAX(0,MIN(ROUND(W298*(1+Order!$H$7/12),2)-U299,E299-(G299+J299+M299+P299+S299)))</f>
        <v/>
      </c>
      <c r="W299" s="4">
        <f>MAX(0,ROUND(ROUND(W298*(1+Order!$H$7/12),2)-U299-V299,2))</f>
        <v/>
      </c>
      <c r="X299" s="4">
        <f>MIN(Order!$I$8,ROUND(Z298*(1+Order!$H$8/12),2))</f>
        <v/>
      </c>
      <c r="Y299" s="4">
        <f>MAX(0,MIN(ROUND(Z298*(1+Order!$H$8/12),2)-X299,E299-(G299+J299+M299+P299+S299+V299)))</f>
        <v/>
      </c>
      <c r="Z299" s="4">
        <f>MAX(0,ROUND(ROUND(Z298*(1+Order!$H$8/12),2)-X299-Y299,2))</f>
        <v/>
      </c>
      <c r="AA299" s="4">
        <f>MIN(Order!$I$9,ROUND(AC298*(1+Order!$H$9/12),2))</f>
        <v/>
      </c>
      <c r="AB299" s="4">
        <f>MAX(0,MIN(ROUND(AC298*(1+Order!$H$9/12),2)-AA299,E299-(G299+J299+M299+P299+S299+V299+Y299)))</f>
        <v/>
      </c>
      <c r="AC299" s="4">
        <f>MAX(0,ROUND(ROUND(AC298*(1+Order!$H$9/12),2)-AA299-AB299,2))</f>
        <v/>
      </c>
      <c r="AD299" s="4">
        <f>MIN(Order!$I$10,ROUND(AF298*(1+Order!$H$10/12),2))</f>
        <v/>
      </c>
      <c r="AE299" s="4">
        <f>MAX(0,MIN(ROUND(AF298*(1+Order!$H$10/12),2)-AD299,E299-(G299+J299+M299+P299+S299+V299+Y299+AB299)))</f>
        <v/>
      </c>
      <c r="AF299" s="4">
        <f>MAX(0,ROUND(ROUND(AF298*(1+Order!$H$10/12),2)-AD299-AE299,2))</f>
        <v/>
      </c>
      <c r="AG299" s="4">
        <f>MIN(Order!$I$11,ROUND(AI298*(1+Order!$H$11/12),2))</f>
        <v/>
      </c>
      <c r="AH299" s="4">
        <f>MAX(0,MIN(ROUND(AI298*(1+Order!$H$11/12),2)-AG299,E299-(G299+J299+M299+P299+S299+V299+Y299+AB299+AE299)))</f>
        <v/>
      </c>
      <c r="AI299" s="4">
        <f>MAX(0,ROUND(ROUND(AI298*(1+Order!$H$11/12),2)-AG299-AH299,2))</f>
        <v/>
      </c>
    </row>
    <row r="300">
      <c r="A300" t="n">
        <v>297</v>
      </c>
      <c r="B300" s="16">
        <f>EDATE('Start here'!$B$7,A300-1)</f>
        <v/>
      </c>
      <c r="C300" s="4">
        <f>H300+K300+N300+Q300+T300+W300+Z300+AC300+AF300+AI300</f>
        <v/>
      </c>
      <c r="D300" s="4">
        <f>ROUND(H299*Order!$H$2/12,2)+ROUND(K299*Order!$H$3/12,2)+ROUND(N299*Order!$H$4/12,2)+ROUND(Q299*Order!$H$5/12,2)+ROUND(T299*Order!$H$6/12,2)+ROUND(W299*Order!$H$7/12,2)+ROUND(Z299*Order!$H$8/12,2)+ROUND(AC299*Order!$H$9/12,2)+ROUND(AF299*Order!$H$10/12,2)+ROUND(AI299*Order!$H$11/12,2)</f>
        <v/>
      </c>
      <c r="E300" s="4">
        <f>MAX(0,'Start here'!$B$6-(F300+I300+L300+O300+R300+U300+X300+AA300+AD300+AG300))</f>
        <v/>
      </c>
      <c r="F300" s="4">
        <f>MIN(Order!$I$2,ROUND(H299*(1+Order!$H$2/12),2))</f>
        <v/>
      </c>
      <c r="G300" s="4">
        <f>MAX(0,MIN(ROUND(H299*(1+Order!$H$2/12),2)-F300,E300-(0)))</f>
        <v/>
      </c>
      <c r="H300" s="4">
        <f>MAX(0,ROUND(ROUND(H299*(1+Order!$H$2/12),2)-F300-G300,2))</f>
        <v/>
      </c>
      <c r="I300" s="4">
        <f>MIN(Order!$I$3,ROUND(K299*(1+Order!$H$3/12),2))</f>
        <v/>
      </c>
      <c r="J300" s="4">
        <f>MAX(0,MIN(ROUND(K299*(1+Order!$H$3/12),2)-I300,E300-(G300)))</f>
        <v/>
      </c>
      <c r="K300" s="4">
        <f>MAX(0,ROUND(ROUND(K299*(1+Order!$H$3/12),2)-I300-J300,2))</f>
        <v/>
      </c>
      <c r="L300" s="4">
        <f>MIN(Order!$I$4,ROUND(N299*(1+Order!$H$4/12),2))</f>
        <v/>
      </c>
      <c r="M300" s="4">
        <f>MAX(0,MIN(ROUND(N299*(1+Order!$H$4/12),2)-L300,E300-(G300+J300)))</f>
        <v/>
      </c>
      <c r="N300" s="4">
        <f>MAX(0,ROUND(ROUND(N299*(1+Order!$H$4/12),2)-L300-M300,2))</f>
        <v/>
      </c>
      <c r="O300" s="4">
        <f>MIN(Order!$I$5,ROUND(Q299*(1+Order!$H$5/12),2))</f>
        <v/>
      </c>
      <c r="P300" s="4">
        <f>MAX(0,MIN(ROUND(Q299*(1+Order!$H$5/12),2)-O300,E300-(G300+J300+M300)))</f>
        <v/>
      </c>
      <c r="Q300" s="4">
        <f>MAX(0,ROUND(ROUND(Q299*(1+Order!$H$5/12),2)-O300-P300,2))</f>
        <v/>
      </c>
      <c r="R300" s="4">
        <f>MIN(Order!$I$6,ROUND(T299*(1+Order!$H$6/12),2))</f>
        <v/>
      </c>
      <c r="S300" s="4">
        <f>MAX(0,MIN(ROUND(T299*(1+Order!$H$6/12),2)-R300,E300-(G300+J300+M300+P300)))</f>
        <v/>
      </c>
      <c r="T300" s="4">
        <f>MAX(0,ROUND(ROUND(T299*(1+Order!$H$6/12),2)-R300-S300,2))</f>
        <v/>
      </c>
      <c r="U300" s="4">
        <f>MIN(Order!$I$7,ROUND(W299*(1+Order!$H$7/12),2))</f>
        <v/>
      </c>
      <c r="V300" s="4">
        <f>MAX(0,MIN(ROUND(W299*(1+Order!$H$7/12),2)-U300,E300-(G300+J300+M300+P300+S300)))</f>
        <v/>
      </c>
      <c r="W300" s="4">
        <f>MAX(0,ROUND(ROUND(W299*(1+Order!$H$7/12),2)-U300-V300,2))</f>
        <v/>
      </c>
      <c r="X300" s="4">
        <f>MIN(Order!$I$8,ROUND(Z299*(1+Order!$H$8/12),2))</f>
        <v/>
      </c>
      <c r="Y300" s="4">
        <f>MAX(0,MIN(ROUND(Z299*(1+Order!$H$8/12),2)-X300,E300-(G300+J300+M300+P300+S300+V300)))</f>
        <v/>
      </c>
      <c r="Z300" s="4">
        <f>MAX(0,ROUND(ROUND(Z299*(1+Order!$H$8/12),2)-X300-Y300,2))</f>
        <v/>
      </c>
      <c r="AA300" s="4">
        <f>MIN(Order!$I$9,ROUND(AC299*(1+Order!$H$9/12),2))</f>
        <v/>
      </c>
      <c r="AB300" s="4">
        <f>MAX(0,MIN(ROUND(AC299*(1+Order!$H$9/12),2)-AA300,E300-(G300+J300+M300+P300+S300+V300+Y300)))</f>
        <v/>
      </c>
      <c r="AC300" s="4">
        <f>MAX(0,ROUND(ROUND(AC299*(1+Order!$H$9/12),2)-AA300-AB300,2))</f>
        <v/>
      </c>
      <c r="AD300" s="4">
        <f>MIN(Order!$I$10,ROUND(AF299*(1+Order!$H$10/12),2))</f>
        <v/>
      </c>
      <c r="AE300" s="4">
        <f>MAX(0,MIN(ROUND(AF299*(1+Order!$H$10/12),2)-AD300,E300-(G300+J300+M300+P300+S300+V300+Y300+AB300)))</f>
        <v/>
      </c>
      <c r="AF300" s="4">
        <f>MAX(0,ROUND(ROUND(AF299*(1+Order!$H$10/12),2)-AD300-AE300,2))</f>
        <v/>
      </c>
      <c r="AG300" s="4">
        <f>MIN(Order!$I$11,ROUND(AI299*(1+Order!$H$11/12),2))</f>
        <v/>
      </c>
      <c r="AH300" s="4">
        <f>MAX(0,MIN(ROUND(AI299*(1+Order!$H$11/12),2)-AG300,E300-(G300+J300+M300+P300+S300+V300+Y300+AB300+AE300)))</f>
        <v/>
      </c>
      <c r="AI300" s="4">
        <f>MAX(0,ROUND(ROUND(AI299*(1+Order!$H$11/12),2)-AG300-AH300,2))</f>
        <v/>
      </c>
    </row>
    <row r="301">
      <c r="A301" t="n">
        <v>298</v>
      </c>
      <c r="B301" s="16">
        <f>EDATE('Start here'!$B$7,A301-1)</f>
        <v/>
      </c>
      <c r="C301" s="4">
        <f>H301+K301+N301+Q301+T301+W301+Z301+AC301+AF301+AI301</f>
        <v/>
      </c>
      <c r="D301" s="4">
        <f>ROUND(H300*Order!$H$2/12,2)+ROUND(K300*Order!$H$3/12,2)+ROUND(N300*Order!$H$4/12,2)+ROUND(Q300*Order!$H$5/12,2)+ROUND(T300*Order!$H$6/12,2)+ROUND(W300*Order!$H$7/12,2)+ROUND(Z300*Order!$H$8/12,2)+ROUND(AC300*Order!$H$9/12,2)+ROUND(AF300*Order!$H$10/12,2)+ROUND(AI300*Order!$H$11/12,2)</f>
        <v/>
      </c>
      <c r="E301" s="4">
        <f>MAX(0,'Start here'!$B$6-(F301+I301+L301+O301+R301+U301+X301+AA301+AD301+AG301))</f>
        <v/>
      </c>
      <c r="F301" s="4">
        <f>MIN(Order!$I$2,ROUND(H300*(1+Order!$H$2/12),2))</f>
        <v/>
      </c>
      <c r="G301" s="4">
        <f>MAX(0,MIN(ROUND(H300*(1+Order!$H$2/12),2)-F301,E301-(0)))</f>
        <v/>
      </c>
      <c r="H301" s="4">
        <f>MAX(0,ROUND(ROUND(H300*(1+Order!$H$2/12),2)-F301-G301,2))</f>
        <v/>
      </c>
      <c r="I301" s="4">
        <f>MIN(Order!$I$3,ROUND(K300*(1+Order!$H$3/12),2))</f>
        <v/>
      </c>
      <c r="J301" s="4">
        <f>MAX(0,MIN(ROUND(K300*(1+Order!$H$3/12),2)-I301,E301-(G301)))</f>
        <v/>
      </c>
      <c r="K301" s="4">
        <f>MAX(0,ROUND(ROUND(K300*(1+Order!$H$3/12),2)-I301-J301,2))</f>
        <v/>
      </c>
      <c r="L301" s="4">
        <f>MIN(Order!$I$4,ROUND(N300*(1+Order!$H$4/12),2))</f>
        <v/>
      </c>
      <c r="M301" s="4">
        <f>MAX(0,MIN(ROUND(N300*(1+Order!$H$4/12),2)-L301,E301-(G301+J301)))</f>
        <v/>
      </c>
      <c r="N301" s="4">
        <f>MAX(0,ROUND(ROUND(N300*(1+Order!$H$4/12),2)-L301-M301,2))</f>
        <v/>
      </c>
      <c r="O301" s="4">
        <f>MIN(Order!$I$5,ROUND(Q300*(1+Order!$H$5/12),2))</f>
        <v/>
      </c>
      <c r="P301" s="4">
        <f>MAX(0,MIN(ROUND(Q300*(1+Order!$H$5/12),2)-O301,E301-(G301+J301+M301)))</f>
        <v/>
      </c>
      <c r="Q301" s="4">
        <f>MAX(0,ROUND(ROUND(Q300*(1+Order!$H$5/12),2)-O301-P301,2))</f>
        <v/>
      </c>
      <c r="R301" s="4">
        <f>MIN(Order!$I$6,ROUND(T300*(1+Order!$H$6/12),2))</f>
        <v/>
      </c>
      <c r="S301" s="4">
        <f>MAX(0,MIN(ROUND(T300*(1+Order!$H$6/12),2)-R301,E301-(G301+J301+M301+P301)))</f>
        <v/>
      </c>
      <c r="T301" s="4">
        <f>MAX(0,ROUND(ROUND(T300*(1+Order!$H$6/12),2)-R301-S301,2))</f>
        <v/>
      </c>
      <c r="U301" s="4">
        <f>MIN(Order!$I$7,ROUND(W300*(1+Order!$H$7/12),2))</f>
        <v/>
      </c>
      <c r="V301" s="4">
        <f>MAX(0,MIN(ROUND(W300*(1+Order!$H$7/12),2)-U301,E301-(G301+J301+M301+P301+S301)))</f>
        <v/>
      </c>
      <c r="W301" s="4">
        <f>MAX(0,ROUND(ROUND(W300*(1+Order!$H$7/12),2)-U301-V301,2))</f>
        <v/>
      </c>
      <c r="X301" s="4">
        <f>MIN(Order!$I$8,ROUND(Z300*(1+Order!$H$8/12),2))</f>
        <v/>
      </c>
      <c r="Y301" s="4">
        <f>MAX(0,MIN(ROUND(Z300*(1+Order!$H$8/12),2)-X301,E301-(G301+J301+M301+P301+S301+V301)))</f>
        <v/>
      </c>
      <c r="Z301" s="4">
        <f>MAX(0,ROUND(ROUND(Z300*(1+Order!$H$8/12),2)-X301-Y301,2))</f>
        <v/>
      </c>
      <c r="AA301" s="4">
        <f>MIN(Order!$I$9,ROUND(AC300*(1+Order!$H$9/12),2))</f>
        <v/>
      </c>
      <c r="AB301" s="4">
        <f>MAX(0,MIN(ROUND(AC300*(1+Order!$H$9/12),2)-AA301,E301-(G301+J301+M301+P301+S301+V301+Y301)))</f>
        <v/>
      </c>
      <c r="AC301" s="4">
        <f>MAX(0,ROUND(ROUND(AC300*(1+Order!$H$9/12),2)-AA301-AB301,2))</f>
        <v/>
      </c>
      <c r="AD301" s="4">
        <f>MIN(Order!$I$10,ROUND(AF300*(1+Order!$H$10/12),2))</f>
        <v/>
      </c>
      <c r="AE301" s="4">
        <f>MAX(0,MIN(ROUND(AF300*(1+Order!$H$10/12),2)-AD301,E301-(G301+J301+M301+P301+S301+V301+Y301+AB301)))</f>
        <v/>
      </c>
      <c r="AF301" s="4">
        <f>MAX(0,ROUND(ROUND(AF300*(1+Order!$H$10/12),2)-AD301-AE301,2))</f>
        <v/>
      </c>
      <c r="AG301" s="4">
        <f>MIN(Order!$I$11,ROUND(AI300*(1+Order!$H$11/12),2))</f>
        <v/>
      </c>
      <c r="AH301" s="4">
        <f>MAX(0,MIN(ROUND(AI300*(1+Order!$H$11/12),2)-AG301,E301-(G301+J301+M301+P301+S301+V301+Y301+AB301+AE301)))</f>
        <v/>
      </c>
      <c r="AI301" s="4">
        <f>MAX(0,ROUND(ROUND(AI300*(1+Order!$H$11/12),2)-AG301-AH301,2))</f>
        <v/>
      </c>
    </row>
    <row r="302">
      <c r="A302" t="n">
        <v>299</v>
      </c>
      <c r="B302" s="16">
        <f>EDATE('Start here'!$B$7,A302-1)</f>
        <v/>
      </c>
      <c r="C302" s="4">
        <f>H302+K302+N302+Q302+T302+W302+Z302+AC302+AF302+AI302</f>
        <v/>
      </c>
      <c r="D302" s="4">
        <f>ROUND(H301*Order!$H$2/12,2)+ROUND(K301*Order!$H$3/12,2)+ROUND(N301*Order!$H$4/12,2)+ROUND(Q301*Order!$H$5/12,2)+ROUND(T301*Order!$H$6/12,2)+ROUND(W301*Order!$H$7/12,2)+ROUND(Z301*Order!$H$8/12,2)+ROUND(AC301*Order!$H$9/12,2)+ROUND(AF301*Order!$H$10/12,2)+ROUND(AI301*Order!$H$11/12,2)</f>
        <v/>
      </c>
      <c r="E302" s="4">
        <f>MAX(0,'Start here'!$B$6-(F302+I302+L302+O302+R302+U302+X302+AA302+AD302+AG302))</f>
        <v/>
      </c>
      <c r="F302" s="4">
        <f>MIN(Order!$I$2,ROUND(H301*(1+Order!$H$2/12),2))</f>
        <v/>
      </c>
      <c r="G302" s="4">
        <f>MAX(0,MIN(ROUND(H301*(1+Order!$H$2/12),2)-F302,E302-(0)))</f>
        <v/>
      </c>
      <c r="H302" s="4">
        <f>MAX(0,ROUND(ROUND(H301*(1+Order!$H$2/12),2)-F302-G302,2))</f>
        <v/>
      </c>
      <c r="I302" s="4">
        <f>MIN(Order!$I$3,ROUND(K301*(1+Order!$H$3/12),2))</f>
        <v/>
      </c>
      <c r="J302" s="4">
        <f>MAX(0,MIN(ROUND(K301*(1+Order!$H$3/12),2)-I302,E302-(G302)))</f>
        <v/>
      </c>
      <c r="K302" s="4">
        <f>MAX(0,ROUND(ROUND(K301*(1+Order!$H$3/12),2)-I302-J302,2))</f>
        <v/>
      </c>
      <c r="L302" s="4">
        <f>MIN(Order!$I$4,ROUND(N301*(1+Order!$H$4/12),2))</f>
        <v/>
      </c>
      <c r="M302" s="4">
        <f>MAX(0,MIN(ROUND(N301*(1+Order!$H$4/12),2)-L302,E302-(G302+J302)))</f>
        <v/>
      </c>
      <c r="N302" s="4">
        <f>MAX(0,ROUND(ROUND(N301*(1+Order!$H$4/12),2)-L302-M302,2))</f>
        <v/>
      </c>
      <c r="O302" s="4">
        <f>MIN(Order!$I$5,ROUND(Q301*(1+Order!$H$5/12),2))</f>
        <v/>
      </c>
      <c r="P302" s="4">
        <f>MAX(0,MIN(ROUND(Q301*(1+Order!$H$5/12),2)-O302,E302-(G302+J302+M302)))</f>
        <v/>
      </c>
      <c r="Q302" s="4">
        <f>MAX(0,ROUND(ROUND(Q301*(1+Order!$H$5/12),2)-O302-P302,2))</f>
        <v/>
      </c>
      <c r="R302" s="4">
        <f>MIN(Order!$I$6,ROUND(T301*(1+Order!$H$6/12),2))</f>
        <v/>
      </c>
      <c r="S302" s="4">
        <f>MAX(0,MIN(ROUND(T301*(1+Order!$H$6/12),2)-R302,E302-(G302+J302+M302+P302)))</f>
        <v/>
      </c>
      <c r="T302" s="4">
        <f>MAX(0,ROUND(ROUND(T301*(1+Order!$H$6/12),2)-R302-S302,2))</f>
        <v/>
      </c>
      <c r="U302" s="4">
        <f>MIN(Order!$I$7,ROUND(W301*(1+Order!$H$7/12),2))</f>
        <v/>
      </c>
      <c r="V302" s="4">
        <f>MAX(0,MIN(ROUND(W301*(1+Order!$H$7/12),2)-U302,E302-(G302+J302+M302+P302+S302)))</f>
        <v/>
      </c>
      <c r="W302" s="4">
        <f>MAX(0,ROUND(ROUND(W301*(1+Order!$H$7/12),2)-U302-V302,2))</f>
        <v/>
      </c>
      <c r="X302" s="4">
        <f>MIN(Order!$I$8,ROUND(Z301*(1+Order!$H$8/12),2))</f>
        <v/>
      </c>
      <c r="Y302" s="4">
        <f>MAX(0,MIN(ROUND(Z301*(1+Order!$H$8/12),2)-X302,E302-(G302+J302+M302+P302+S302+V302)))</f>
        <v/>
      </c>
      <c r="Z302" s="4">
        <f>MAX(0,ROUND(ROUND(Z301*(1+Order!$H$8/12),2)-X302-Y302,2))</f>
        <v/>
      </c>
      <c r="AA302" s="4">
        <f>MIN(Order!$I$9,ROUND(AC301*(1+Order!$H$9/12),2))</f>
        <v/>
      </c>
      <c r="AB302" s="4">
        <f>MAX(0,MIN(ROUND(AC301*(1+Order!$H$9/12),2)-AA302,E302-(G302+J302+M302+P302+S302+V302+Y302)))</f>
        <v/>
      </c>
      <c r="AC302" s="4">
        <f>MAX(0,ROUND(ROUND(AC301*(1+Order!$H$9/12),2)-AA302-AB302,2))</f>
        <v/>
      </c>
      <c r="AD302" s="4">
        <f>MIN(Order!$I$10,ROUND(AF301*(1+Order!$H$10/12),2))</f>
        <v/>
      </c>
      <c r="AE302" s="4">
        <f>MAX(0,MIN(ROUND(AF301*(1+Order!$H$10/12),2)-AD302,E302-(G302+J302+M302+P302+S302+V302+Y302+AB302)))</f>
        <v/>
      </c>
      <c r="AF302" s="4">
        <f>MAX(0,ROUND(ROUND(AF301*(1+Order!$H$10/12),2)-AD302-AE302,2))</f>
        <v/>
      </c>
      <c r="AG302" s="4">
        <f>MIN(Order!$I$11,ROUND(AI301*(1+Order!$H$11/12),2))</f>
        <v/>
      </c>
      <c r="AH302" s="4">
        <f>MAX(0,MIN(ROUND(AI301*(1+Order!$H$11/12),2)-AG302,E302-(G302+J302+M302+P302+S302+V302+Y302+AB302+AE302)))</f>
        <v/>
      </c>
      <c r="AI302" s="4">
        <f>MAX(0,ROUND(ROUND(AI301*(1+Order!$H$11/12),2)-AG302-AH302,2))</f>
        <v/>
      </c>
    </row>
    <row r="303">
      <c r="A303" t="n">
        <v>300</v>
      </c>
      <c r="B303" s="16">
        <f>EDATE('Start here'!$B$7,A303-1)</f>
        <v/>
      </c>
      <c r="C303" s="4">
        <f>H303+K303+N303+Q303+T303+W303+Z303+AC303+AF303+AI303</f>
        <v/>
      </c>
      <c r="D303" s="4">
        <f>ROUND(H302*Order!$H$2/12,2)+ROUND(K302*Order!$H$3/12,2)+ROUND(N302*Order!$H$4/12,2)+ROUND(Q302*Order!$H$5/12,2)+ROUND(T302*Order!$H$6/12,2)+ROUND(W302*Order!$H$7/12,2)+ROUND(Z302*Order!$H$8/12,2)+ROUND(AC302*Order!$H$9/12,2)+ROUND(AF302*Order!$H$10/12,2)+ROUND(AI302*Order!$H$11/12,2)</f>
        <v/>
      </c>
      <c r="E303" s="4">
        <f>MAX(0,'Start here'!$B$6-(F303+I303+L303+O303+R303+U303+X303+AA303+AD303+AG303))</f>
        <v/>
      </c>
      <c r="F303" s="4">
        <f>MIN(Order!$I$2,ROUND(H302*(1+Order!$H$2/12),2))</f>
        <v/>
      </c>
      <c r="G303" s="4">
        <f>MAX(0,MIN(ROUND(H302*(1+Order!$H$2/12),2)-F303,E303-(0)))</f>
        <v/>
      </c>
      <c r="H303" s="4">
        <f>MAX(0,ROUND(ROUND(H302*(1+Order!$H$2/12),2)-F303-G303,2))</f>
        <v/>
      </c>
      <c r="I303" s="4">
        <f>MIN(Order!$I$3,ROUND(K302*(1+Order!$H$3/12),2))</f>
        <v/>
      </c>
      <c r="J303" s="4">
        <f>MAX(0,MIN(ROUND(K302*(1+Order!$H$3/12),2)-I303,E303-(G303)))</f>
        <v/>
      </c>
      <c r="K303" s="4">
        <f>MAX(0,ROUND(ROUND(K302*(1+Order!$H$3/12),2)-I303-J303,2))</f>
        <v/>
      </c>
      <c r="L303" s="4">
        <f>MIN(Order!$I$4,ROUND(N302*(1+Order!$H$4/12),2))</f>
        <v/>
      </c>
      <c r="M303" s="4">
        <f>MAX(0,MIN(ROUND(N302*(1+Order!$H$4/12),2)-L303,E303-(G303+J303)))</f>
        <v/>
      </c>
      <c r="N303" s="4">
        <f>MAX(0,ROUND(ROUND(N302*(1+Order!$H$4/12),2)-L303-M303,2))</f>
        <v/>
      </c>
      <c r="O303" s="4">
        <f>MIN(Order!$I$5,ROUND(Q302*(1+Order!$H$5/12),2))</f>
        <v/>
      </c>
      <c r="P303" s="4">
        <f>MAX(0,MIN(ROUND(Q302*(1+Order!$H$5/12),2)-O303,E303-(G303+J303+M303)))</f>
        <v/>
      </c>
      <c r="Q303" s="4">
        <f>MAX(0,ROUND(ROUND(Q302*(1+Order!$H$5/12),2)-O303-P303,2))</f>
        <v/>
      </c>
      <c r="R303" s="4">
        <f>MIN(Order!$I$6,ROUND(T302*(1+Order!$H$6/12),2))</f>
        <v/>
      </c>
      <c r="S303" s="4">
        <f>MAX(0,MIN(ROUND(T302*(1+Order!$H$6/12),2)-R303,E303-(G303+J303+M303+P303)))</f>
        <v/>
      </c>
      <c r="T303" s="4">
        <f>MAX(0,ROUND(ROUND(T302*(1+Order!$H$6/12),2)-R303-S303,2))</f>
        <v/>
      </c>
      <c r="U303" s="4">
        <f>MIN(Order!$I$7,ROUND(W302*(1+Order!$H$7/12),2))</f>
        <v/>
      </c>
      <c r="V303" s="4">
        <f>MAX(0,MIN(ROUND(W302*(1+Order!$H$7/12),2)-U303,E303-(G303+J303+M303+P303+S303)))</f>
        <v/>
      </c>
      <c r="W303" s="4">
        <f>MAX(0,ROUND(ROUND(W302*(1+Order!$H$7/12),2)-U303-V303,2))</f>
        <v/>
      </c>
      <c r="X303" s="4">
        <f>MIN(Order!$I$8,ROUND(Z302*(1+Order!$H$8/12),2))</f>
        <v/>
      </c>
      <c r="Y303" s="4">
        <f>MAX(0,MIN(ROUND(Z302*(1+Order!$H$8/12),2)-X303,E303-(G303+J303+M303+P303+S303+V303)))</f>
        <v/>
      </c>
      <c r="Z303" s="4">
        <f>MAX(0,ROUND(ROUND(Z302*(1+Order!$H$8/12),2)-X303-Y303,2))</f>
        <v/>
      </c>
      <c r="AA303" s="4">
        <f>MIN(Order!$I$9,ROUND(AC302*(1+Order!$H$9/12),2))</f>
        <v/>
      </c>
      <c r="AB303" s="4">
        <f>MAX(0,MIN(ROUND(AC302*(1+Order!$H$9/12),2)-AA303,E303-(G303+J303+M303+P303+S303+V303+Y303)))</f>
        <v/>
      </c>
      <c r="AC303" s="4">
        <f>MAX(0,ROUND(ROUND(AC302*(1+Order!$H$9/12),2)-AA303-AB303,2))</f>
        <v/>
      </c>
      <c r="AD303" s="4">
        <f>MIN(Order!$I$10,ROUND(AF302*(1+Order!$H$10/12),2))</f>
        <v/>
      </c>
      <c r="AE303" s="4">
        <f>MAX(0,MIN(ROUND(AF302*(1+Order!$H$10/12),2)-AD303,E303-(G303+J303+M303+P303+S303+V303+Y303+AB303)))</f>
        <v/>
      </c>
      <c r="AF303" s="4">
        <f>MAX(0,ROUND(ROUND(AF302*(1+Order!$H$10/12),2)-AD303-AE303,2))</f>
        <v/>
      </c>
      <c r="AG303" s="4">
        <f>MIN(Order!$I$11,ROUND(AI302*(1+Order!$H$11/12),2))</f>
        <v/>
      </c>
      <c r="AH303" s="4">
        <f>MAX(0,MIN(ROUND(AI302*(1+Order!$H$11/12),2)-AG303,E303-(G303+J303+M303+P303+S303+V303+Y303+AB303+AE303)))</f>
        <v/>
      </c>
      <c r="AI303" s="4">
        <f>MAX(0,ROUND(ROUND(AI302*(1+Order!$H$11/12),2)-AG303-AH303,2))</f>
        <v/>
      </c>
    </row>
    <row r="304">
      <c r="A304" t="n">
        <v>301</v>
      </c>
      <c r="B304" s="16">
        <f>EDATE('Start here'!$B$7,A304-1)</f>
        <v/>
      </c>
      <c r="C304" s="4">
        <f>H304+K304+N304+Q304+T304+W304+Z304+AC304+AF304+AI304</f>
        <v/>
      </c>
      <c r="D304" s="4">
        <f>ROUND(H303*Order!$H$2/12,2)+ROUND(K303*Order!$H$3/12,2)+ROUND(N303*Order!$H$4/12,2)+ROUND(Q303*Order!$H$5/12,2)+ROUND(T303*Order!$H$6/12,2)+ROUND(W303*Order!$H$7/12,2)+ROUND(Z303*Order!$H$8/12,2)+ROUND(AC303*Order!$H$9/12,2)+ROUND(AF303*Order!$H$10/12,2)+ROUND(AI303*Order!$H$11/12,2)</f>
        <v/>
      </c>
      <c r="E304" s="4">
        <f>MAX(0,'Start here'!$B$6-(F304+I304+L304+O304+R304+U304+X304+AA304+AD304+AG304))</f>
        <v/>
      </c>
      <c r="F304" s="4">
        <f>MIN(Order!$I$2,ROUND(H303*(1+Order!$H$2/12),2))</f>
        <v/>
      </c>
      <c r="G304" s="4">
        <f>MAX(0,MIN(ROUND(H303*(1+Order!$H$2/12),2)-F304,E304-(0)))</f>
        <v/>
      </c>
      <c r="H304" s="4">
        <f>MAX(0,ROUND(ROUND(H303*(1+Order!$H$2/12),2)-F304-G304,2))</f>
        <v/>
      </c>
      <c r="I304" s="4">
        <f>MIN(Order!$I$3,ROUND(K303*(1+Order!$H$3/12),2))</f>
        <v/>
      </c>
      <c r="J304" s="4">
        <f>MAX(0,MIN(ROUND(K303*(1+Order!$H$3/12),2)-I304,E304-(G304)))</f>
        <v/>
      </c>
      <c r="K304" s="4">
        <f>MAX(0,ROUND(ROUND(K303*(1+Order!$H$3/12),2)-I304-J304,2))</f>
        <v/>
      </c>
      <c r="L304" s="4">
        <f>MIN(Order!$I$4,ROUND(N303*(1+Order!$H$4/12),2))</f>
        <v/>
      </c>
      <c r="M304" s="4">
        <f>MAX(0,MIN(ROUND(N303*(1+Order!$H$4/12),2)-L304,E304-(G304+J304)))</f>
        <v/>
      </c>
      <c r="N304" s="4">
        <f>MAX(0,ROUND(ROUND(N303*(1+Order!$H$4/12),2)-L304-M304,2))</f>
        <v/>
      </c>
      <c r="O304" s="4">
        <f>MIN(Order!$I$5,ROUND(Q303*(1+Order!$H$5/12),2))</f>
        <v/>
      </c>
      <c r="P304" s="4">
        <f>MAX(0,MIN(ROUND(Q303*(1+Order!$H$5/12),2)-O304,E304-(G304+J304+M304)))</f>
        <v/>
      </c>
      <c r="Q304" s="4">
        <f>MAX(0,ROUND(ROUND(Q303*(1+Order!$H$5/12),2)-O304-P304,2))</f>
        <v/>
      </c>
      <c r="R304" s="4">
        <f>MIN(Order!$I$6,ROUND(T303*(1+Order!$H$6/12),2))</f>
        <v/>
      </c>
      <c r="S304" s="4">
        <f>MAX(0,MIN(ROUND(T303*(1+Order!$H$6/12),2)-R304,E304-(G304+J304+M304+P304)))</f>
        <v/>
      </c>
      <c r="T304" s="4">
        <f>MAX(0,ROUND(ROUND(T303*(1+Order!$H$6/12),2)-R304-S304,2))</f>
        <v/>
      </c>
      <c r="U304" s="4">
        <f>MIN(Order!$I$7,ROUND(W303*(1+Order!$H$7/12),2))</f>
        <v/>
      </c>
      <c r="V304" s="4">
        <f>MAX(0,MIN(ROUND(W303*(1+Order!$H$7/12),2)-U304,E304-(G304+J304+M304+P304+S304)))</f>
        <v/>
      </c>
      <c r="W304" s="4">
        <f>MAX(0,ROUND(ROUND(W303*(1+Order!$H$7/12),2)-U304-V304,2))</f>
        <v/>
      </c>
      <c r="X304" s="4">
        <f>MIN(Order!$I$8,ROUND(Z303*(1+Order!$H$8/12),2))</f>
        <v/>
      </c>
      <c r="Y304" s="4">
        <f>MAX(0,MIN(ROUND(Z303*(1+Order!$H$8/12),2)-X304,E304-(G304+J304+M304+P304+S304+V304)))</f>
        <v/>
      </c>
      <c r="Z304" s="4">
        <f>MAX(0,ROUND(ROUND(Z303*(1+Order!$H$8/12),2)-X304-Y304,2))</f>
        <v/>
      </c>
      <c r="AA304" s="4">
        <f>MIN(Order!$I$9,ROUND(AC303*(1+Order!$H$9/12),2))</f>
        <v/>
      </c>
      <c r="AB304" s="4">
        <f>MAX(0,MIN(ROUND(AC303*(1+Order!$H$9/12),2)-AA304,E304-(G304+J304+M304+P304+S304+V304+Y304)))</f>
        <v/>
      </c>
      <c r="AC304" s="4">
        <f>MAX(0,ROUND(ROUND(AC303*(1+Order!$H$9/12),2)-AA304-AB304,2))</f>
        <v/>
      </c>
      <c r="AD304" s="4">
        <f>MIN(Order!$I$10,ROUND(AF303*(1+Order!$H$10/12),2))</f>
        <v/>
      </c>
      <c r="AE304" s="4">
        <f>MAX(0,MIN(ROUND(AF303*(1+Order!$H$10/12),2)-AD304,E304-(G304+J304+M304+P304+S304+V304+Y304+AB304)))</f>
        <v/>
      </c>
      <c r="AF304" s="4">
        <f>MAX(0,ROUND(ROUND(AF303*(1+Order!$H$10/12),2)-AD304-AE304,2))</f>
        <v/>
      </c>
      <c r="AG304" s="4">
        <f>MIN(Order!$I$11,ROUND(AI303*(1+Order!$H$11/12),2))</f>
        <v/>
      </c>
      <c r="AH304" s="4">
        <f>MAX(0,MIN(ROUND(AI303*(1+Order!$H$11/12),2)-AG304,E304-(G304+J304+M304+P304+S304+V304+Y304+AB304+AE304)))</f>
        <v/>
      </c>
      <c r="AI304" s="4">
        <f>MAX(0,ROUND(ROUND(AI303*(1+Order!$H$11/12),2)-AG304-AH304,2))</f>
        <v/>
      </c>
    </row>
    <row r="305">
      <c r="A305" t="n">
        <v>302</v>
      </c>
      <c r="B305" s="16">
        <f>EDATE('Start here'!$B$7,A305-1)</f>
        <v/>
      </c>
      <c r="C305" s="4">
        <f>H305+K305+N305+Q305+T305+W305+Z305+AC305+AF305+AI305</f>
        <v/>
      </c>
      <c r="D305" s="4">
        <f>ROUND(H304*Order!$H$2/12,2)+ROUND(K304*Order!$H$3/12,2)+ROUND(N304*Order!$H$4/12,2)+ROUND(Q304*Order!$H$5/12,2)+ROUND(T304*Order!$H$6/12,2)+ROUND(W304*Order!$H$7/12,2)+ROUND(Z304*Order!$H$8/12,2)+ROUND(AC304*Order!$H$9/12,2)+ROUND(AF304*Order!$H$10/12,2)+ROUND(AI304*Order!$H$11/12,2)</f>
        <v/>
      </c>
      <c r="E305" s="4">
        <f>MAX(0,'Start here'!$B$6-(F305+I305+L305+O305+R305+U305+X305+AA305+AD305+AG305))</f>
        <v/>
      </c>
      <c r="F305" s="4">
        <f>MIN(Order!$I$2,ROUND(H304*(1+Order!$H$2/12),2))</f>
        <v/>
      </c>
      <c r="G305" s="4">
        <f>MAX(0,MIN(ROUND(H304*(1+Order!$H$2/12),2)-F305,E305-(0)))</f>
        <v/>
      </c>
      <c r="H305" s="4">
        <f>MAX(0,ROUND(ROUND(H304*(1+Order!$H$2/12),2)-F305-G305,2))</f>
        <v/>
      </c>
      <c r="I305" s="4">
        <f>MIN(Order!$I$3,ROUND(K304*(1+Order!$H$3/12),2))</f>
        <v/>
      </c>
      <c r="J305" s="4">
        <f>MAX(0,MIN(ROUND(K304*(1+Order!$H$3/12),2)-I305,E305-(G305)))</f>
        <v/>
      </c>
      <c r="K305" s="4">
        <f>MAX(0,ROUND(ROUND(K304*(1+Order!$H$3/12),2)-I305-J305,2))</f>
        <v/>
      </c>
      <c r="L305" s="4">
        <f>MIN(Order!$I$4,ROUND(N304*(1+Order!$H$4/12),2))</f>
        <v/>
      </c>
      <c r="M305" s="4">
        <f>MAX(0,MIN(ROUND(N304*(1+Order!$H$4/12),2)-L305,E305-(G305+J305)))</f>
        <v/>
      </c>
      <c r="N305" s="4">
        <f>MAX(0,ROUND(ROUND(N304*(1+Order!$H$4/12),2)-L305-M305,2))</f>
        <v/>
      </c>
      <c r="O305" s="4">
        <f>MIN(Order!$I$5,ROUND(Q304*(1+Order!$H$5/12),2))</f>
        <v/>
      </c>
      <c r="P305" s="4">
        <f>MAX(0,MIN(ROUND(Q304*(1+Order!$H$5/12),2)-O305,E305-(G305+J305+M305)))</f>
        <v/>
      </c>
      <c r="Q305" s="4">
        <f>MAX(0,ROUND(ROUND(Q304*(1+Order!$H$5/12),2)-O305-P305,2))</f>
        <v/>
      </c>
      <c r="R305" s="4">
        <f>MIN(Order!$I$6,ROUND(T304*(1+Order!$H$6/12),2))</f>
        <v/>
      </c>
      <c r="S305" s="4">
        <f>MAX(0,MIN(ROUND(T304*(1+Order!$H$6/12),2)-R305,E305-(G305+J305+M305+P305)))</f>
        <v/>
      </c>
      <c r="T305" s="4">
        <f>MAX(0,ROUND(ROUND(T304*(1+Order!$H$6/12),2)-R305-S305,2))</f>
        <v/>
      </c>
      <c r="U305" s="4">
        <f>MIN(Order!$I$7,ROUND(W304*(1+Order!$H$7/12),2))</f>
        <v/>
      </c>
      <c r="V305" s="4">
        <f>MAX(0,MIN(ROUND(W304*(1+Order!$H$7/12),2)-U305,E305-(G305+J305+M305+P305+S305)))</f>
        <v/>
      </c>
      <c r="W305" s="4">
        <f>MAX(0,ROUND(ROUND(W304*(1+Order!$H$7/12),2)-U305-V305,2))</f>
        <v/>
      </c>
      <c r="X305" s="4">
        <f>MIN(Order!$I$8,ROUND(Z304*(1+Order!$H$8/12),2))</f>
        <v/>
      </c>
      <c r="Y305" s="4">
        <f>MAX(0,MIN(ROUND(Z304*(1+Order!$H$8/12),2)-X305,E305-(G305+J305+M305+P305+S305+V305)))</f>
        <v/>
      </c>
      <c r="Z305" s="4">
        <f>MAX(0,ROUND(ROUND(Z304*(1+Order!$H$8/12),2)-X305-Y305,2))</f>
        <v/>
      </c>
      <c r="AA305" s="4">
        <f>MIN(Order!$I$9,ROUND(AC304*(1+Order!$H$9/12),2))</f>
        <v/>
      </c>
      <c r="AB305" s="4">
        <f>MAX(0,MIN(ROUND(AC304*(1+Order!$H$9/12),2)-AA305,E305-(G305+J305+M305+P305+S305+V305+Y305)))</f>
        <v/>
      </c>
      <c r="AC305" s="4">
        <f>MAX(0,ROUND(ROUND(AC304*(1+Order!$H$9/12),2)-AA305-AB305,2))</f>
        <v/>
      </c>
      <c r="AD305" s="4">
        <f>MIN(Order!$I$10,ROUND(AF304*(1+Order!$H$10/12),2))</f>
        <v/>
      </c>
      <c r="AE305" s="4">
        <f>MAX(0,MIN(ROUND(AF304*(1+Order!$H$10/12),2)-AD305,E305-(G305+J305+M305+P305+S305+V305+Y305+AB305)))</f>
        <v/>
      </c>
      <c r="AF305" s="4">
        <f>MAX(0,ROUND(ROUND(AF304*(1+Order!$H$10/12),2)-AD305-AE305,2))</f>
        <v/>
      </c>
      <c r="AG305" s="4">
        <f>MIN(Order!$I$11,ROUND(AI304*(1+Order!$H$11/12),2))</f>
        <v/>
      </c>
      <c r="AH305" s="4">
        <f>MAX(0,MIN(ROUND(AI304*(1+Order!$H$11/12),2)-AG305,E305-(G305+J305+M305+P305+S305+V305+Y305+AB305+AE305)))</f>
        <v/>
      </c>
      <c r="AI305" s="4">
        <f>MAX(0,ROUND(ROUND(AI304*(1+Order!$H$11/12),2)-AG305-AH305,2))</f>
        <v/>
      </c>
    </row>
    <row r="306">
      <c r="A306" t="n">
        <v>303</v>
      </c>
      <c r="B306" s="16">
        <f>EDATE('Start here'!$B$7,A306-1)</f>
        <v/>
      </c>
      <c r="C306" s="4">
        <f>H306+K306+N306+Q306+T306+W306+Z306+AC306+AF306+AI306</f>
        <v/>
      </c>
      <c r="D306" s="4">
        <f>ROUND(H305*Order!$H$2/12,2)+ROUND(K305*Order!$H$3/12,2)+ROUND(N305*Order!$H$4/12,2)+ROUND(Q305*Order!$H$5/12,2)+ROUND(T305*Order!$H$6/12,2)+ROUND(W305*Order!$H$7/12,2)+ROUND(Z305*Order!$H$8/12,2)+ROUND(AC305*Order!$H$9/12,2)+ROUND(AF305*Order!$H$10/12,2)+ROUND(AI305*Order!$H$11/12,2)</f>
        <v/>
      </c>
      <c r="E306" s="4">
        <f>MAX(0,'Start here'!$B$6-(F306+I306+L306+O306+R306+U306+X306+AA306+AD306+AG306))</f>
        <v/>
      </c>
      <c r="F306" s="4">
        <f>MIN(Order!$I$2,ROUND(H305*(1+Order!$H$2/12),2))</f>
        <v/>
      </c>
      <c r="G306" s="4">
        <f>MAX(0,MIN(ROUND(H305*(1+Order!$H$2/12),2)-F306,E306-(0)))</f>
        <v/>
      </c>
      <c r="H306" s="4">
        <f>MAX(0,ROUND(ROUND(H305*(1+Order!$H$2/12),2)-F306-G306,2))</f>
        <v/>
      </c>
      <c r="I306" s="4">
        <f>MIN(Order!$I$3,ROUND(K305*(1+Order!$H$3/12),2))</f>
        <v/>
      </c>
      <c r="J306" s="4">
        <f>MAX(0,MIN(ROUND(K305*(1+Order!$H$3/12),2)-I306,E306-(G306)))</f>
        <v/>
      </c>
      <c r="K306" s="4">
        <f>MAX(0,ROUND(ROUND(K305*(1+Order!$H$3/12),2)-I306-J306,2))</f>
        <v/>
      </c>
      <c r="L306" s="4">
        <f>MIN(Order!$I$4,ROUND(N305*(1+Order!$H$4/12),2))</f>
        <v/>
      </c>
      <c r="M306" s="4">
        <f>MAX(0,MIN(ROUND(N305*(1+Order!$H$4/12),2)-L306,E306-(G306+J306)))</f>
        <v/>
      </c>
      <c r="N306" s="4">
        <f>MAX(0,ROUND(ROUND(N305*(1+Order!$H$4/12),2)-L306-M306,2))</f>
        <v/>
      </c>
      <c r="O306" s="4">
        <f>MIN(Order!$I$5,ROUND(Q305*(1+Order!$H$5/12),2))</f>
        <v/>
      </c>
      <c r="P306" s="4">
        <f>MAX(0,MIN(ROUND(Q305*(1+Order!$H$5/12),2)-O306,E306-(G306+J306+M306)))</f>
        <v/>
      </c>
      <c r="Q306" s="4">
        <f>MAX(0,ROUND(ROUND(Q305*(1+Order!$H$5/12),2)-O306-P306,2))</f>
        <v/>
      </c>
      <c r="R306" s="4">
        <f>MIN(Order!$I$6,ROUND(T305*(1+Order!$H$6/12),2))</f>
        <v/>
      </c>
      <c r="S306" s="4">
        <f>MAX(0,MIN(ROUND(T305*(1+Order!$H$6/12),2)-R306,E306-(G306+J306+M306+P306)))</f>
        <v/>
      </c>
      <c r="T306" s="4">
        <f>MAX(0,ROUND(ROUND(T305*(1+Order!$H$6/12),2)-R306-S306,2))</f>
        <v/>
      </c>
      <c r="U306" s="4">
        <f>MIN(Order!$I$7,ROUND(W305*(1+Order!$H$7/12),2))</f>
        <v/>
      </c>
      <c r="V306" s="4">
        <f>MAX(0,MIN(ROUND(W305*(1+Order!$H$7/12),2)-U306,E306-(G306+J306+M306+P306+S306)))</f>
        <v/>
      </c>
      <c r="W306" s="4">
        <f>MAX(0,ROUND(ROUND(W305*(1+Order!$H$7/12),2)-U306-V306,2))</f>
        <v/>
      </c>
      <c r="X306" s="4">
        <f>MIN(Order!$I$8,ROUND(Z305*(1+Order!$H$8/12),2))</f>
        <v/>
      </c>
      <c r="Y306" s="4">
        <f>MAX(0,MIN(ROUND(Z305*(1+Order!$H$8/12),2)-X306,E306-(G306+J306+M306+P306+S306+V306)))</f>
        <v/>
      </c>
      <c r="Z306" s="4">
        <f>MAX(0,ROUND(ROUND(Z305*(1+Order!$H$8/12),2)-X306-Y306,2))</f>
        <v/>
      </c>
      <c r="AA306" s="4">
        <f>MIN(Order!$I$9,ROUND(AC305*(1+Order!$H$9/12),2))</f>
        <v/>
      </c>
      <c r="AB306" s="4">
        <f>MAX(0,MIN(ROUND(AC305*(1+Order!$H$9/12),2)-AA306,E306-(G306+J306+M306+P306+S306+V306+Y306)))</f>
        <v/>
      </c>
      <c r="AC306" s="4">
        <f>MAX(0,ROUND(ROUND(AC305*(1+Order!$H$9/12),2)-AA306-AB306,2))</f>
        <v/>
      </c>
      <c r="AD306" s="4">
        <f>MIN(Order!$I$10,ROUND(AF305*(1+Order!$H$10/12),2))</f>
        <v/>
      </c>
      <c r="AE306" s="4">
        <f>MAX(0,MIN(ROUND(AF305*(1+Order!$H$10/12),2)-AD306,E306-(G306+J306+M306+P306+S306+V306+Y306+AB306)))</f>
        <v/>
      </c>
      <c r="AF306" s="4">
        <f>MAX(0,ROUND(ROUND(AF305*(1+Order!$H$10/12),2)-AD306-AE306,2))</f>
        <v/>
      </c>
      <c r="AG306" s="4">
        <f>MIN(Order!$I$11,ROUND(AI305*(1+Order!$H$11/12),2))</f>
        <v/>
      </c>
      <c r="AH306" s="4">
        <f>MAX(0,MIN(ROUND(AI305*(1+Order!$H$11/12),2)-AG306,E306-(G306+J306+M306+P306+S306+V306+Y306+AB306+AE306)))</f>
        <v/>
      </c>
      <c r="AI306" s="4">
        <f>MAX(0,ROUND(ROUND(AI305*(1+Order!$H$11/12),2)-AG306-AH306,2))</f>
        <v/>
      </c>
    </row>
    <row r="307">
      <c r="A307" t="n">
        <v>304</v>
      </c>
      <c r="B307" s="16">
        <f>EDATE('Start here'!$B$7,A307-1)</f>
        <v/>
      </c>
      <c r="C307" s="4">
        <f>H307+K307+N307+Q307+T307+W307+Z307+AC307+AF307+AI307</f>
        <v/>
      </c>
      <c r="D307" s="4">
        <f>ROUND(H306*Order!$H$2/12,2)+ROUND(K306*Order!$H$3/12,2)+ROUND(N306*Order!$H$4/12,2)+ROUND(Q306*Order!$H$5/12,2)+ROUND(T306*Order!$H$6/12,2)+ROUND(W306*Order!$H$7/12,2)+ROUND(Z306*Order!$H$8/12,2)+ROUND(AC306*Order!$H$9/12,2)+ROUND(AF306*Order!$H$10/12,2)+ROUND(AI306*Order!$H$11/12,2)</f>
        <v/>
      </c>
      <c r="E307" s="4">
        <f>MAX(0,'Start here'!$B$6-(F307+I307+L307+O307+R307+U307+X307+AA307+AD307+AG307))</f>
        <v/>
      </c>
      <c r="F307" s="4">
        <f>MIN(Order!$I$2,ROUND(H306*(1+Order!$H$2/12),2))</f>
        <v/>
      </c>
      <c r="G307" s="4">
        <f>MAX(0,MIN(ROUND(H306*(1+Order!$H$2/12),2)-F307,E307-(0)))</f>
        <v/>
      </c>
      <c r="H307" s="4">
        <f>MAX(0,ROUND(ROUND(H306*(1+Order!$H$2/12),2)-F307-G307,2))</f>
        <v/>
      </c>
      <c r="I307" s="4">
        <f>MIN(Order!$I$3,ROUND(K306*(1+Order!$H$3/12),2))</f>
        <v/>
      </c>
      <c r="J307" s="4">
        <f>MAX(0,MIN(ROUND(K306*(1+Order!$H$3/12),2)-I307,E307-(G307)))</f>
        <v/>
      </c>
      <c r="K307" s="4">
        <f>MAX(0,ROUND(ROUND(K306*(1+Order!$H$3/12),2)-I307-J307,2))</f>
        <v/>
      </c>
      <c r="L307" s="4">
        <f>MIN(Order!$I$4,ROUND(N306*(1+Order!$H$4/12),2))</f>
        <v/>
      </c>
      <c r="M307" s="4">
        <f>MAX(0,MIN(ROUND(N306*(1+Order!$H$4/12),2)-L307,E307-(G307+J307)))</f>
        <v/>
      </c>
      <c r="N307" s="4">
        <f>MAX(0,ROUND(ROUND(N306*(1+Order!$H$4/12),2)-L307-M307,2))</f>
        <v/>
      </c>
      <c r="O307" s="4">
        <f>MIN(Order!$I$5,ROUND(Q306*(1+Order!$H$5/12),2))</f>
        <v/>
      </c>
      <c r="P307" s="4">
        <f>MAX(0,MIN(ROUND(Q306*(1+Order!$H$5/12),2)-O307,E307-(G307+J307+M307)))</f>
        <v/>
      </c>
      <c r="Q307" s="4">
        <f>MAX(0,ROUND(ROUND(Q306*(1+Order!$H$5/12),2)-O307-P307,2))</f>
        <v/>
      </c>
      <c r="R307" s="4">
        <f>MIN(Order!$I$6,ROUND(T306*(1+Order!$H$6/12),2))</f>
        <v/>
      </c>
      <c r="S307" s="4">
        <f>MAX(0,MIN(ROUND(T306*(1+Order!$H$6/12),2)-R307,E307-(G307+J307+M307+P307)))</f>
        <v/>
      </c>
      <c r="T307" s="4">
        <f>MAX(0,ROUND(ROUND(T306*(1+Order!$H$6/12),2)-R307-S307,2))</f>
        <v/>
      </c>
      <c r="U307" s="4">
        <f>MIN(Order!$I$7,ROUND(W306*(1+Order!$H$7/12),2))</f>
        <v/>
      </c>
      <c r="V307" s="4">
        <f>MAX(0,MIN(ROUND(W306*(1+Order!$H$7/12),2)-U307,E307-(G307+J307+M307+P307+S307)))</f>
        <v/>
      </c>
      <c r="W307" s="4">
        <f>MAX(0,ROUND(ROUND(W306*(1+Order!$H$7/12),2)-U307-V307,2))</f>
        <v/>
      </c>
      <c r="X307" s="4">
        <f>MIN(Order!$I$8,ROUND(Z306*(1+Order!$H$8/12),2))</f>
        <v/>
      </c>
      <c r="Y307" s="4">
        <f>MAX(0,MIN(ROUND(Z306*(1+Order!$H$8/12),2)-X307,E307-(G307+J307+M307+P307+S307+V307)))</f>
        <v/>
      </c>
      <c r="Z307" s="4">
        <f>MAX(0,ROUND(ROUND(Z306*(1+Order!$H$8/12),2)-X307-Y307,2))</f>
        <v/>
      </c>
      <c r="AA307" s="4">
        <f>MIN(Order!$I$9,ROUND(AC306*(1+Order!$H$9/12),2))</f>
        <v/>
      </c>
      <c r="AB307" s="4">
        <f>MAX(0,MIN(ROUND(AC306*(1+Order!$H$9/12),2)-AA307,E307-(G307+J307+M307+P307+S307+V307+Y307)))</f>
        <v/>
      </c>
      <c r="AC307" s="4">
        <f>MAX(0,ROUND(ROUND(AC306*(1+Order!$H$9/12),2)-AA307-AB307,2))</f>
        <v/>
      </c>
      <c r="AD307" s="4">
        <f>MIN(Order!$I$10,ROUND(AF306*(1+Order!$H$10/12),2))</f>
        <v/>
      </c>
      <c r="AE307" s="4">
        <f>MAX(0,MIN(ROUND(AF306*(1+Order!$H$10/12),2)-AD307,E307-(G307+J307+M307+P307+S307+V307+Y307+AB307)))</f>
        <v/>
      </c>
      <c r="AF307" s="4">
        <f>MAX(0,ROUND(ROUND(AF306*(1+Order!$H$10/12),2)-AD307-AE307,2))</f>
        <v/>
      </c>
      <c r="AG307" s="4">
        <f>MIN(Order!$I$11,ROUND(AI306*(1+Order!$H$11/12),2))</f>
        <v/>
      </c>
      <c r="AH307" s="4">
        <f>MAX(0,MIN(ROUND(AI306*(1+Order!$H$11/12),2)-AG307,E307-(G307+J307+M307+P307+S307+V307+Y307+AB307+AE307)))</f>
        <v/>
      </c>
      <c r="AI307" s="4">
        <f>MAX(0,ROUND(ROUND(AI306*(1+Order!$H$11/12),2)-AG307-AH307,2))</f>
        <v/>
      </c>
    </row>
    <row r="308">
      <c r="A308" t="n">
        <v>305</v>
      </c>
      <c r="B308" s="16">
        <f>EDATE('Start here'!$B$7,A308-1)</f>
        <v/>
      </c>
      <c r="C308" s="4">
        <f>H308+K308+N308+Q308+T308+W308+Z308+AC308+AF308+AI308</f>
        <v/>
      </c>
      <c r="D308" s="4">
        <f>ROUND(H307*Order!$H$2/12,2)+ROUND(K307*Order!$H$3/12,2)+ROUND(N307*Order!$H$4/12,2)+ROUND(Q307*Order!$H$5/12,2)+ROUND(T307*Order!$H$6/12,2)+ROUND(W307*Order!$H$7/12,2)+ROUND(Z307*Order!$H$8/12,2)+ROUND(AC307*Order!$H$9/12,2)+ROUND(AF307*Order!$H$10/12,2)+ROUND(AI307*Order!$H$11/12,2)</f>
        <v/>
      </c>
      <c r="E308" s="4">
        <f>MAX(0,'Start here'!$B$6-(F308+I308+L308+O308+R308+U308+X308+AA308+AD308+AG308))</f>
        <v/>
      </c>
      <c r="F308" s="4">
        <f>MIN(Order!$I$2,ROUND(H307*(1+Order!$H$2/12),2))</f>
        <v/>
      </c>
      <c r="G308" s="4">
        <f>MAX(0,MIN(ROUND(H307*(1+Order!$H$2/12),2)-F308,E308-(0)))</f>
        <v/>
      </c>
      <c r="H308" s="4">
        <f>MAX(0,ROUND(ROUND(H307*(1+Order!$H$2/12),2)-F308-G308,2))</f>
        <v/>
      </c>
      <c r="I308" s="4">
        <f>MIN(Order!$I$3,ROUND(K307*(1+Order!$H$3/12),2))</f>
        <v/>
      </c>
      <c r="J308" s="4">
        <f>MAX(0,MIN(ROUND(K307*(1+Order!$H$3/12),2)-I308,E308-(G308)))</f>
        <v/>
      </c>
      <c r="K308" s="4">
        <f>MAX(0,ROUND(ROUND(K307*(1+Order!$H$3/12),2)-I308-J308,2))</f>
        <v/>
      </c>
      <c r="L308" s="4">
        <f>MIN(Order!$I$4,ROUND(N307*(1+Order!$H$4/12),2))</f>
        <v/>
      </c>
      <c r="M308" s="4">
        <f>MAX(0,MIN(ROUND(N307*(1+Order!$H$4/12),2)-L308,E308-(G308+J308)))</f>
        <v/>
      </c>
      <c r="N308" s="4">
        <f>MAX(0,ROUND(ROUND(N307*(1+Order!$H$4/12),2)-L308-M308,2))</f>
        <v/>
      </c>
      <c r="O308" s="4">
        <f>MIN(Order!$I$5,ROUND(Q307*(1+Order!$H$5/12),2))</f>
        <v/>
      </c>
      <c r="P308" s="4">
        <f>MAX(0,MIN(ROUND(Q307*(1+Order!$H$5/12),2)-O308,E308-(G308+J308+M308)))</f>
        <v/>
      </c>
      <c r="Q308" s="4">
        <f>MAX(0,ROUND(ROUND(Q307*(1+Order!$H$5/12),2)-O308-P308,2))</f>
        <v/>
      </c>
      <c r="R308" s="4">
        <f>MIN(Order!$I$6,ROUND(T307*(1+Order!$H$6/12),2))</f>
        <v/>
      </c>
      <c r="S308" s="4">
        <f>MAX(0,MIN(ROUND(T307*(1+Order!$H$6/12),2)-R308,E308-(G308+J308+M308+P308)))</f>
        <v/>
      </c>
      <c r="T308" s="4">
        <f>MAX(0,ROUND(ROUND(T307*(1+Order!$H$6/12),2)-R308-S308,2))</f>
        <v/>
      </c>
      <c r="U308" s="4">
        <f>MIN(Order!$I$7,ROUND(W307*(1+Order!$H$7/12),2))</f>
        <v/>
      </c>
      <c r="V308" s="4">
        <f>MAX(0,MIN(ROUND(W307*(1+Order!$H$7/12),2)-U308,E308-(G308+J308+M308+P308+S308)))</f>
        <v/>
      </c>
      <c r="W308" s="4">
        <f>MAX(0,ROUND(ROUND(W307*(1+Order!$H$7/12),2)-U308-V308,2))</f>
        <v/>
      </c>
      <c r="X308" s="4">
        <f>MIN(Order!$I$8,ROUND(Z307*(1+Order!$H$8/12),2))</f>
        <v/>
      </c>
      <c r="Y308" s="4">
        <f>MAX(0,MIN(ROUND(Z307*(1+Order!$H$8/12),2)-X308,E308-(G308+J308+M308+P308+S308+V308)))</f>
        <v/>
      </c>
      <c r="Z308" s="4">
        <f>MAX(0,ROUND(ROUND(Z307*(1+Order!$H$8/12),2)-X308-Y308,2))</f>
        <v/>
      </c>
      <c r="AA308" s="4">
        <f>MIN(Order!$I$9,ROUND(AC307*(1+Order!$H$9/12),2))</f>
        <v/>
      </c>
      <c r="AB308" s="4">
        <f>MAX(0,MIN(ROUND(AC307*(1+Order!$H$9/12),2)-AA308,E308-(G308+J308+M308+P308+S308+V308+Y308)))</f>
        <v/>
      </c>
      <c r="AC308" s="4">
        <f>MAX(0,ROUND(ROUND(AC307*(1+Order!$H$9/12),2)-AA308-AB308,2))</f>
        <v/>
      </c>
      <c r="AD308" s="4">
        <f>MIN(Order!$I$10,ROUND(AF307*(1+Order!$H$10/12),2))</f>
        <v/>
      </c>
      <c r="AE308" s="4">
        <f>MAX(0,MIN(ROUND(AF307*(1+Order!$H$10/12),2)-AD308,E308-(G308+J308+M308+P308+S308+V308+Y308+AB308)))</f>
        <v/>
      </c>
      <c r="AF308" s="4">
        <f>MAX(0,ROUND(ROUND(AF307*(1+Order!$H$10/12),2)-AD308-AE308,2))</f>
        <v/>
      </c>
      <c r="AG308" s="4">
        <f>MIN(Order!$I$11,ROUND(AI307*(1+Order!$H$11/12),2))</f>
        <v/>
      </c>
      <c r="AH308" s="4">
        <f>MAX(0,MIN(ROUND(AI307*(1+Order!$H$11/12),2)-AG308,E308-(G308+J308+M308+P308+S308+V308+Y308+AB308+AE308)))</f>
        <v/>
      </c>
      <c r="AI308" s="4">
        <f>MAX(0,ROUND(ROUND(AI307*(1+Order!$H$11/12),2)-AG308-AH308,2))</f>
        <v/>
      </c>
    </row>
    <row r="309">
      <c r="A309" t="n">
        <v>306</v>
      </c>
      <c r="B309" s="16">
        <f>EDATE('Start here'!$B$7,A309-1)</f>
        <v/>
      </c>
      <c r="C309" s="4">
        <f>H309+K309+N309+Q309+T309+W309+Z309+AC309+AF309+AI309</f>
        <v/>
      </c>
      <c r="D309" s="4">
        <f>ROUND(H308*Order!$H$2/12,2)+ROUND(K308*Order!$H$3/12,2)+ROUND(N308*Order!$H$4/12,2)+ROUND(Q308*Order!$H$5/12,2)+ROUND(T308*Order!$H$6/12,2)+ROUND(W308*Order!$H$7/12,2)+ROUND(Z308*Order!$H$8/12,2)+ROUND(AC308*Order!$H$9/12,2)+ROUND(AF308*Order!$H$10/12,2)+ROUND(AI308*Order!$H$11/12,2)</f>
        <v/>
      </c>
      <c r="E309" s="4">
        <f>MAX(0,'Start here'!$B$6-(F309+I309+L309+O309+R309+U309+X309+AA309+AD309+AG309))</f>
        <v/>
      </c>
      <c r="F309" s="4">
        <f>MIN(Order!$I$2,ROUND(H308*(1+Order!$H$2/12),2))</f>
        <v/>
      </c>
      <c r="G309" s="4">
        <f>MAX(0,MIN(ROUND(H308*(1+Order!$H$2/12),2)-F309,E309-(0)))</f>
        <v/>
      </c>
      <c r="H309" s="4">
        <f>MAX(0,ROUND(ROUND(H308*(1+Order!$H$2/12),2)-F309-G309,2))</f>
        <v/>
      </c>
      <c r="I309" s="4">
        <f>MIN(Order!$I$3,ROUND(K308*(1+Order!$H$3/12),2))</f>
        <v/>
      </c>
      <c r="J309" s="4">
        <f>MAX(0,MIN(ROUND(K308*(1+Order!$H$3/12),2)-I309,E309-(G309)))</f>
        <v/>
      </c>
      <c r="K309" s="4">
        <f>MAX(0,ROUND(ROUND(K308*(1+Order!$H$3/12),2)-I309-J309,2))</f>
        <v/>
      </c>
      <c r="L309" s="4">
        <f>MIN(Order!$I$4,ROUND(N308*(1+Order!$H$4/12),2))</f>
        <v/>
      </c>
      <c r="M309" s="4">
        <f>MAX(0,MIN(ROUND(N308*(1+Order!$H$4/12),2)-L309,E309-(G309+J309)))</f>
        <v/>
      </c>
      <c r="N309" s="4">
        <f>MAX(0,ROUND(ROUND(N308*(1+Order!$H$4/12),2)-L309-M309,2))</f>
        <v/>
      </c>
      <c r="O309" s="4">
        <f>MIN(Order!$I$5,ROUND(Q308*(1+Order!$H$5/12),2))</f>
        <v/>
      </c>
      <c r="P309" s="4">
        <f>MAX(0,MIN(ROUND(Q308*(1+Order!$H$5/12),2)-O309,E309-(G309+J309+M309)))</f>
        <v/>
      </c>
      <c r="Q309" s="4">
        <f>MAX(0,ROUND(ROUND(Q308*(1+Order!$H$5/12),2)-O309-P309,2))</f>
        <v/>
      </c>
      <c r="R309" s="4">
        <f>MIN(Order!$I$6,ROUND(T308*(1+Order!$H$6/12),2))</f>
        <v/>
      </c>
      <c r="S309" s="4">
        <f>MAX(0,MIN(ROUND(T308*(1+Order!$H$6/12),2)-R309,E309-(G309+J309+M309+P309)))</f>
        <v/>
      </c>
      <c r="T309" s="4">
        <f>MAX(0,ROUND(ROUND(T308*(1+Order!$H$6/12),2)-R309-S309,2))</f>
        <v/>
      </c>
      <c r="U309" s="4">
        <f>MIN(Order!$I$7,ROUND(W308*(1+Order!$H$7/12),2))</f>
        <v/>
      </c>
      <c r="V309" s="4">
        <f>MAX(0,MIN(ROUND(W308*(1+Order!$H$7/12),2)-U309,E309-(G309+J309+M309+P309+S309)))</f>
        <v/>
      </c>
      <c r="W309" s="4">
        <f>MAX(0,ROUND(ROUND(W308*(1+Order!$H$7/12),2)-U309-V309,2))</f>
        <v/>
      </c>
      <c r="X309" s="4">
        <f>MIN(Order!$I$8,ROUND(Z308*(1+Order!$H$8/12),2))</f>
        <v/>
      </c>
      <c r="Y309" s="4">
        <f>MAX(0,MIN(ROUND(Z308*(1+Order!$H$8/12),2)-X309,E309-(G309+J309+M309+P309+S309+V309)))</f>
        <v/>
      </c>
      <c r="Z309" s="4">
        <f>MAX(0,ROUND(ROUND(Z308*(1+Order!$H$8/12),2)-X309-Y309,2))</f>
        <v/>
      </c>
      <c r="AA309" s="4">
        <f>MIN(Order!$I$9,ROUND(AC308*(1+Order!$H$9/12),2))</f>
        <v/>
      </c>
      <c r="AB309" s="4">
        <f>MAX(0,MIN(ROUND(AC308*(1+Order!$H$9/12),2)-AA309,E309-(G309+J309+M309+P309+S309+V309+Y309)))</f>
        <v/>
      </c>
      <c r="AC309" s="4">
        <f>MAX(0,ROUND(ROUND(AC308*(1+Order!$H$9/12),2)-AA309-AB309,2))</f>
        <v/>
      </c>
      <c r="AD309" s="4">
        <f>MIN(Order!$I$10,ROUND(AF308*(1+Order!$H$10/12),2))</f>
        <v/>
      </c>
      <c r="AE309" s="4">
        <f>MAX(0,MIN(ROUND(AF308*(1+Order!$H$10/12),2)-AD309,E309-(G309+J309+M309+P309+S309+V309+Y309+AB309)))</f>
        <v/>
      </c>
      <c r="AF309" s="4">
        <f>MAX(0,ROUND(ROUND(AF308*(1+Order!$H$10/12),2)-AD309-AE309,2))</f>
        <v/>
      </c>
      <c r="AG309" s="4">
        <f>MIN(Order!$I$11,ROUND(AI308*(1+Order!$H$11/12),2))</f>
        <v/>
      </c>
      <c r="AH309" s="4">
        <f>MAX(0,MIN(ROUND(AI308*(1+Order!$H$11/12),2)-AG309,E309-(G309+J309+M309+P309+S309+V309+Y309+AB309+AE309)))</f>
        <v/>
      </c>
      <c r="AI309" s="4">
        <f>MAX(0,ROUND(ROUND(AI308*(1+Order!$H$11/12),2)-AG309-AH309,2))</f>
        <v/>
      </c>
    </row>
    <row r="310">
      <c r="A310" t="n">
        <v>307</v>
      </c>
      <c r="B310" s="16">
        <f>EDATE('Start here'!$B$7,A310-1)</f>
        <v/>
      </c>
      <c r="C310" s="4">
        <f>H310+K310+N310+Q310+T310+W310+Z310+AC310+AF310+AI310</f>
        <v/>
      </c>
      <c r="D310" s="4">
        <f>ROUND(H309*Order!$H$2/12,2)+ROUND(K309*Order!$H$3/12,2)+ROUND(N309*Order!$H$4/12,2)+ROUND(Q309*Order!$H$5/12,2)+ROUND(T309*Order!$H$6/12,2)+ROUND(W309*Order!$H$7/12,2)+ROUND(Z309*Order!$H$8/12,2)+ROUND(AC309*Order!$H$9/12,2)+ROUND(AF309*Order!$H$10/12,2)+ROUND(AI309*Order!$H$11/12,2)</f>
        <v/>
      </c>
      <c r="E310" s="4">
        <f>MAX(0,'Start here'!$B$6-(F310+I310+L310+O310+R310+U310+X310+AA310+AD310+AG310))</f>
        <v/>
      </c>
      <c r="F310" s="4">
        <f>MIN(Order!$I$2,ROUND(H309*(1+Order!$H$2/12),2))</f>
        <v/>
      </c>
      <c r="G310" s="4">
        <f>MAX(0,MIN(ROUND(H309*(1+Order!$H$2/12),2)-F310,E310-(0)))</f>
        <v/>
      </c>
      <c r="H310" s="4">
        <f>MAX(0,ROUND(ROUND(H309*(1+Order!$H$2/12),2)-F310-G310,2))</f>
        <v/>
      </c>
      <c r="I310" s="4">
        <f>MIN(Order!$I$3,ROUND(K309*(1+Order!$H$3/12),2))</f>
        <v/>
      </c>
      <c r="J310" s="4">
        <f>MAX(0,MIN(ROUND(K309*(1+Order!$H$3/12),2)-I310,E310-(G310)))</f>
        <v/>
      </c>
      <c r="K310" s="4">
        <f>MAX(0,ROUND(ROUND(K309*(1+Order!$H$3/12),2)-I310-J310,2))</f>
        <v/>
      </c>
      <c r="L310" s="4">
        <f>MIN(Order!$I$4,ROUND(N309*(1+Order!$H$4/12),2))</f>
        <v/>
      </c>
      <c r="M310" s="4">
        <f>MAX(0,MIN(ROUND(N309*(1+Order!$H$4/12),2)-L310,E310-(G310+J310)))</f>
        <v/>
      </c>
      <c r="N310" s="4">
        <f>MAX(0,ROUND(ROUND(N309*(1+Order!$H$4/12),2)-L310-M310,2))</f>
        <v/>
      </c>
      <c r="O310" s="4">
        <f>MIN(Order!$I$5,ROUND(Q309*(1+Order!$H$5/12),2))</f>
        <v/>
      </c>
      <c r="P310" s="4">
        <f>MAX(0,MIN(ROUND(Q309*(1+Order!$H$5/12),2)-O310,E310-(G310+J310+M310)))</f>
        <v/>
      </c>
      <c r="Q310" s="4">
        <f>MAX(0,ROUND(ROUND(Q309*(1+Order!$H$5/12),2)-O310-P310,2))</f>
        <v/>
      </c>
      <c r="R310" s="4">
        <f>MIN(Order!$I$6,ROUND(T309*(1+Order!$H$6/12),2))</f>
        <v/>
      </c>
      <c r="S310" s="4">
        <f>MAX(0,MIN(ROUND(T309*(1+Order!$H$6/12),2)-R310,E310-(G310+J310+M310+P310)))</f>
        <v/>
      </c>
      <c r="T310" s="4">
        <f>MAX(0,ROUND(ROUND(T309*(1+Order!$H$6/12),2)-R310-S310,2))</f>
        <v/>
      </c>
      <c r="U310" s="4">
        <f>MIN(Order!$I$7,ROUND(W309*(1+Order!$H$7/12),2))</f>
        <v/>
      </c>
      <c r="V310" s="4">
        <f>MAX(0,MIN(ROUND(W309*(1+Order!$H$7/12),2)-U310,E310-(G310+J310+M310+P310+S310)))</f>
        <v/>
      </c>
      <c r="W310" s="4">
        <f>MAX(0,ROUND(ROUND(W309*(1+Order!$H$7/12),2)-U310-V310,2))</f>
        <v/>
      </c>
      <c r="X310" s="4">
        <f>MIN(Order!$I$8,ROUND(Z309*(1+Order!$H$8/12),2))</f>
        <v/>
      </c>
      <c r="Y310" s="4">
        <f>MAX(0,MIN(ROUND(Z309*(1+Order!$H$8/12),2)-X310,E310-(G310+J310+M310+P310+S310+V310)))</f>
        <v/>
      </c>
      <c r="Z310" s="4">
        <f>MAX(0,ROUND(ROUND(Z309*(1+Order!$H$8/12),2)-X310-Y310,2))</f>
        <v/>
      </c>
      <c r="AA310" s="4">
        <f>MIN(Order!$I$9,ROUND(AC309*(1+Order!$H$9/12),2))</f>
        <v/>
      </c>
      <c r="AB310" s="4">
        <f>MAX(0,MIN(ROUND(AC309*(1+Order!$H$9/12),2)-AA310,E310-(G310+J310+M310+P310+S310+V310+Y310)))</f>
        <v/>
      </c>
      <c r="AC310" s="4">
        <f>MAX(0,ROUND(ROUND(AC309*(1+Order!$H$9/12),2)-AA310-AB310,2))</f>
        <v/>
      </c>
      <c r="AD310" s="4">
        <f>MIN(Order!$I$10,ROUND(AF309*(1+Order!$H$10/12),2))</f>
        <v/>
      </c>
      <c r="AE310" s="4">
        <f>MAX(0,MIN(ROUND(AF309*(1+Order!$H$10/12),2)-AD310,E310-(G310+J310+M310+P310+S310+V310+Y310+AB310)))</f>
        <v/>
      </c>
      <c r="AF310" s="4">
        <f>MAX(0,ROUND(ROUND(AF309*(1+Order!$H$10/12),2)-AD310-AE310,2))</f>
        <v/>
      </c>
      <c r="AG310" s="4">
        <f>MIN(Order!$I$11,ROUND(AI309*(1+Order!$H$11/12),2))</f>
        <v/>
      </c>
      <c r="AH310" s="4">
        <f>MAX(0,MIN(ROUND(AI309*(1+Order!$H$11/12),2)-AG310,E310-(G310+J310+M310+P310+S310+V310+Y310+AB310+AE310)))</f>
        <v/>
      </c>
      <c r="AI310" s="4">
        <f>MAX(0,ROUND(ROUND(AI309*(1+Order!$H$11/12),2)-AG310-AH310,2))</f>
        <v/>
      </c>
    </row>
    <row r="311">
      <c r="A311" t="n">
        <v>308</v>
      </c>
      <c r="B311" s="16">
        <f>EDATE('Start here'!$B$7,A311-1)</f>
        <v/>
      </c>
      <c r="C311" s="4">
        <f>H311+K311+N311+Q311+T311+W311+Z311+AC311+AF311+AI311</f>
        <v/>
      </c>
      <c r="D311" s="4">
        <f>ROUND(H310*Order!$H$2/12,2)+ROUND(K310*Order!$H$3/12,2)+ROUND(N310*Order!$H$4/12,2)+ROUND(Q310*Order!$H$5/12,2)+ROUND(T310*Order!$H$6/12,2)+ROUND(W310*Order!$H$7/12,2)+ROUND(Z310*Order!$H$8/12,2)+ROUND(AC310*Order!$H$9/12,2)+ROUND(AF310*Order!$H$10/12,2)+ROUND(AI310*Order!$H$11/12,2)</f>
        <v/>
      </c>
      <c r="E311" s="4">
        <f>MAX(0,'Start here'!$B$6-(F311+I311+L311+O311+R311+U311+X311+AA311+AD311+AG311))</f>
        <v/>
      </c>
      <c r="F311" s="4">
        <f>MIN(Order!$I$2,ROUND(H310*(1+Order!$H$2/12),2))</f>
        <v/>
      </c>
      <c r="G311" s="4">
        <f>MAX(0,MIN(ROUND(H310*(1+Order!$H$2/12),2)-F311,E311-(0)))</f>
        <v/>
      </c>
      <c r="H311" s="4">
        <f>MAX(0,ROUND(ROUND(H310*(1+Order!$H$2/12),2)-F311-G311,2))</f>
        <v/>
      </c>
      <c r="I311" s="4">
        <f>MIN(Order!$I$3,ROUND(K310*(1+Order!$H$3/12),2))</f>
        <v/>
      </c>
      <c r="J311" s="4">
        <f>MAX(0,MIN(ROUND(K310*(1+Order!$H$3/12),2)-I311,E311-(G311)))</f>
        <v/>
      </c>
      <c r="K311" s="4">
        <f>MAX(0,ROUND(ROUND(K310*(1+Order!$H$3/12),2)-I311-J311,2))</f>
        <v/>
      </c>
      <c r="L311" s="4">
        <f>MIN(Order!$I$4,ROUND(N310*(1+Order!$H$4/12),2))</f>
        <v/>
      </c>
      <c r="M311" s="4">
        <f>MAX(0,MIN(ROUND(N310*(1+Order!$H$4/12),2)-L311,E311-(G311+J311)))</f>
        <v/>
      </c>
      <c r="N311" s="4">
        <f>MAX(0,ROUND(ROUND(N310*(1+Order!$H$4/12),2)-L311-M311,2))</f>
        <v/>
      </c>
      <c r="O311" s="4">
        <f>MIN(Order!$I$5,ROUND(Q310*(1+Order!$H$5/12),2))</f>
        <v/>
      </c>
      <c r="P311" s="4">
        <f>MAX(0,MIN(ROUND(Q310*(1+Order!$H$5/12),2)-O311,E311-(G311+J311+M311)))</f>
        <v/>
      </c>
      <c r="Q311" s="4">
        <f>MAX(0,ROUND(ROUND(Q310*(1+Order!$H$5/12),2)-O311-P311,2))</f>
        <v/>
      </c>
      <c r="R311" s="4">
        <f>MIN(Order!$I$6,ROUND(T310*(1+Order!$H$6/12),2))</f>
        <v/>
      </c>
      <c r="S311" s="4">
        <f>MAX(0,MIN(ROUND(T310*(1+Order!$H$6/12),2)-R311,E311-(G311+J311+M311+P311)))</f>
        <v/>
      </c>
      <c r="T311" s="4">
        <f>MAX(0,ROUND(ROUND(T310*(1+Order!$H$6/12),2)-R311-S311,2))</f>
        <v/>
      </c>
      <c r="U311" s="4">
        <f>MIN(Order!$I$7,ROUND(W310*(1+Order!$H$7/12),2))</f>
        <v/>
      </c>
      <c r="V311" s="4">
        <f>MAX(0,MIN(ROUND(W310*(1+Order!$H$7/12),2)-U311,E311-(G311+J311+M311+P311+S311)))</f>
        <v/>
      </c>
      <c r="W311" s="4">
        <f>MAX(0,ROUND(ROUND(W310*(1+Order!$H$7/12),2)-U311-V311,2))</f>
        <v/>
      </c>
      <c r="X311" s="4">
        <f>MIN(Order!$I$8,ROUND(Z310*(1+Order!$H$8/12),2))</f>
        <v/>
      </c>
      <c r="Y311" s="4">
        <f>MAX(0,MIN(ROUND(Z310*(1+Order!$H$8/12),2)-X311,E311-(G311+J311+M311+P311+S311+V311)))</f>
        <v/>
      </c>
      <c r="Z311" s="4">
        <f>MAX(0,ROUND(ROUND(Z310*(1+Order!$H$8/12),2)-X311-Y311,2))</f>
        <v/>
      </c>
      <c r="AA311" s="4">
        <f>MIN(Order!$I$9,ROUND(AC310*(1+Order!$H$9/12),2))</f>
        <v/>
      </c>
      <c r="AB311" s="4">
        <f>MAX(0,MIN(ROUND(AC310*(1+Order!$H$9/12),2)-AA311,E311-(G311+J311+M311+P311+S311+V311+Y311)))</f>
        <v/>
      </c>
      <c r="AC311" s="4">
        <f>MAX(0,ROUND(ROUND(AC310*(1+Order!$H$9/12),2)-AA311-AB311,2))</f>
        <v/>
      </c>
      <c r="AD311" s="4">
        <f>MIN(Order!$I$10,ROUND(AF310*(1+Order!$H$10/12),2))</f>
        <v/>
      </c>
      <c r="AE311" s="4">
        <f>MAX(0,MIN(ROUND(AF310*(1+Order!$H$10/12),2)-AD311,E311-(G311+J311+M311+P311+S311+V311+Y311+AB311)))</f>
        <v/>
      </c>
      <c r="AF311" s="4">
        <f>MAX(0,ROUND(ROUND(AF310*(1+Order!$H$10/12),2)-AD311-AE311,2))</f>
        <v/>
      </c>
      <c r="AG311" s="4">
        <f>MIN(Order!$I$11,ROUND(AI310*(1+Order!$H$11/12),2))</f>
        <v/>
      </c>
      <c r="AH311" s="4">
        <f>MAX(0,MIN(ROUND(AI310*(1+Order!$H$11/12),2)-AG311,E311-(G311+J311+M311+P311+S311+V311+Y311+AB311+AE311)))</f>
        <v/>
      </c>
      <c r="AI311" s="4">
        <f>MAX(0,ROUND(ROUND(AI310*(1+Order!$H$11/12),2)-AG311-AH311,2))</f>
        <v/>
      </c>
    </row>
    <row r="312">
      <c r="A312" t="n">
        <v>309</v>
      </c>
      <c r="B312" s="16">
        <f>EDATE('Start here'!$B$7,A312-1)</f>
        <v/>
      </c>
      <c r="C312" s="4">
        <f>H312+K312+N312+Q312+T312+W312+Z312+AC312+AF312+AI312</f>
        <v/>
      </c>
      <c r="D312" s="4">
        <f>ROUND(H311*Order!$H$2/12,2)+ROUND(K311*Order!$H$3/12,2)+ROUND(N311*Order!$H$4/12,2)+ROUND(Q311*Order!$H$5/12,2)+ROUND(T311*Order!$H$6/12,2)+ROUND(W311*Order!$H$7/12,2)+ROUND(Z311*Order!$H$8/12,2)+ROUND(AC311*Order!$H$9/12,2)+ROUND(AF311*Order!$H$10/12,2)+ROUND(AI311*Order!$H$11/12,2)</f>
        <v/>
      </c>
      <c r="E312" s="4">
        <f>MAX(0,'Start here'!$B$6-(F312+I312+L312+O312+R312+U312+X312+AA312+AD312+AG312))</f>
        <v/>
      </c>
      <c r="F312" s="4">
        <f>MIN(Order!$I$2,ROUND(H311*(1+Order!$H$2/12),2))</f>
        <v/>
      </c>
      <c r="G312" s="4">
        <f>MAX(0,MIN(ROUND(H311*(1+Order!$H$2/12),2)-F312,E312-(0)))</f>
        <v/>
      </c>
      <c r="H312" s="4">
        <f>MAX(0,ROUND(ROUND(H311*(1+Order!$H$2/12),2)-F312-G312,2))</f>
        <v/>
      </c>
      <c r="I312" s="4">
        <f>MIN(Order!$I$3,ROUND(K311*(1+Order!$H$3/12),2))</f>
        <v/>
      </c>
      <c r="J312" s="4">
        <f>MAX(0,MIN(ROUND(K311*(1+Order!$H$3/12),2)-I312,E312-(G312)))</f>
        <v/>
      </c>
      <c r="K312" s="4">
        <f>MAX(0,ROUND(ROUND(K311*(1+Order!$H$3/12),2)-I312-J312,2))</f>
        <v/>
      </c>
      <c r="L312" s="4">
        <f>MIN(Order!$I$4,ROUND(N311*(1+Order!$H$4/12),2))</f>
        <v/>
      </c>
      <c r="M312" s="4">
        <f>MAX(0,MIN(ROUND(N311*(1+Order!$H$4/12),2)-L312,E312-(G312+J312)))</f>
        <v/>
      </c>
      <c r="N312" s="4">
        <f>MAX(0,ROUND(ROUND(N311*(1+Order!$H$4/12),2)-L312-M312,2))</f>
        <v/>
      </c>
      <c r="O312" s="4">
        <f>MIN(Order!$I$5,ROUND(Q311*(1+Order!$H$5/12),2))</f>
        <v/>
      </c>
      <c r="P312" s="4">
        <f>MAX(0,MIN(ROUND(Q311*(1+Order!$H$5/12),2)-O312,E312-(G312+J312+M312)))</f>
        <v/>
      </c>
      <c r="Q312" s="4">
        <f>MAX(0,ROUND(ROUND(Q311*(1+Order!$H$5/12),2)-O312-P312,2))</f>
        <v/>
      </c>
      <c r="R312" s="4">
        <f>MIN(Order!$I$6,ROUND(T311*(1+Order!$H$6/12),2))</f>
        <v/>
      </c>
      <c r="S312" s="4">
        <f>MAX(0,MIN(ROUND(T311*(1+Order!$H$6/12),2)-R312,E312-(G312+J312+M312+P312)))</f>
        <v/>
      </c>
      <c r="T312" s="4">
        <f>MAX(0,ROUND(ROUND(T311*(1+Order!$H$6/12),2)-R312-S312,2))</f>
        <v/>
      </c>
      <c r="U312" s="4">
        <f>MIN(Order!$I$7,ROUND(W311*(1+Order!$H$7/12),2))</f>
        <v/>
      </c>
      <c r="V312" s="4">
        <f>MAX(0,MIN(ROUND(W311*(1+Order!$H$7/12),2)-U312,E312-(G312+J312+M312+P312+S312)))</f>
        <v/>
      </c>
      <c r="W312" s="4">
        <f>MAX(0,ROUND(ROUND(W311*(1+Order!$H$7/12),2)-U312-V312,2))</f>
        <v/>
      </c>
      <c r="X312" s="4">
        <f>MIN(Order!$I$8,ROUND(Z311*(1+Order!$H$8/12),2))</f>
        <v/>
      </c>
      <c r="Y312" s="4">
        <f>MAX(0,MIN(ROUND(Z311*(1+Order!$H$8/12),2)-X312,E312-(G312+J312+M312+P312+S312+V312)))</f>
        <v/>
      </c>
      <c r="Z312" s="4">
        <f>MAX(0,ROUND(ROUND(Z311*(1+Order!$H$8/12),2)-X312-Y312,2))</f>
        <v/>
      </c>
      <c r="AA312" s="4">
        <f>MIN(Order!$I$9,ROUND(AC311*(1+Order!$H$9/12),2))</f>
        <v/>
      </c>
      <c r="AB312" s="4">
        <f>MAX(0,MIN(ROUND(AC311*(1+Order!$H$9/12),2)-AA312,E312-(G312+J312+M312+P312+S312+V312+Y312)))</f>
        <v/>
      </c>
      <c r="AC312" s="4">
        <f>MAX(0,ROUND(ROUND(AC311*(1+Order!$H$9/12),2)-AA312-AB312,2))</f>
        <v/>
      </c>
      <c r="AD312" s="4">
        <f>MIN(Order!$I$10,ROUND(AF311*(1+Order!$H$10/12),2))</f>
        <v/>
      </c>
      <c r="AE312" s="4">
        <f>MAX(0,MIN(ROUND(AF311*(1+Order!$H$10/12),2)-AD312,E312-(G312+J312+M312+P312+S312+V312+Y312+AB312)))</f>
        <v/>
      </c>
      <c r="AF312" s="4">
        <f>MAX(0,ROUND(ROUND(AF311*(1+Order!$H$10/12),2)-AD312-AE312,2))</f>
        <v/>
      </c>
      <c r="AG312" s="4">
        <f>MIN(Order!$I$11,ROUND(AI311*(1+Order!$H$11/12),2))</f>
        <v/>
      </c>
      <c r="AH312" s="4">
        <f>MAX(0,MIN(ROUND(AI311*(1+Order!$H$11/12),2)-AG312,E312-(G312+J312+M312+P312+S312+V312+Y312+AB312+AE312)))</f>
        <v/>
      </c>
      <c r="AI312" s="4">
        <f>MAX(0,ROUND(ROUND(AI311*(1+Order!$H$11/12),2)-AG312-AH312,2))</f>
        <v/>
      </c>
    </row>
    <row r="313">
      <c r="A313" t="n">
        <v>310</v>
      </c>
      <c r="B313" s="16">
        <f>EDATE('Start here'!$B$7,A313-1)</f>
        <v/>
      </c>
      <c r="C313" s="4">
        <f>H313+K313+N313+Q313+T313+W313+Z313+AC313+AF313+AI313</f>
        <v/>
      </c>
      <c r="D313" s="4">
        <f>ROUND(H312*Order!$H$2/12,2)+ROUND(K312*Order!$H$3/12,2)+ROUND(N312*Order!$H$4/12,2)+ROUND(Q312*Order!$H$5/12,2)+ROUND(T312*Order!$H$6/12,2)+ROUND(W312*Order!$H$7/12,2)+ROUND(Z312*Order!$H$8/12,2)+ROUND(AC312*Order!$H$9/12,2)+ROUND(AF312*Order!$H$10/12,2)+ROUND(AI312*Order!$H$11/12,2)</f>
        <v/>
      </c>
      <c r="E313" s="4">
        <f>MAX(0,'Start here'!$B$6-(F313+I313+L313+O313+R313+U313+X313+AA313+AD313+AG313))</f>
        <v/>
      </c>
      <c r="F313" s="4">
        <f>MIN(Order!$I$2,ROUND(H312*(1+Order!$H$2/12),2))</f>
        <v/>
      </c>
      <c r="G313" s="4">
        <f>MAX(0,MIN(ROUND(H312*(1+Order!$H$2/12),2)-F313,E313-(0)))</f>
        <v/>
      </c>
      <c r="H313" s="4">
        <f>MAX(0,ROUND(ROUND(H312*(1+Order!$H$2/12),2)-F313-G313,2))</f>
        <v/>
      </c>
      <c r="I313" s="4">
        <f>MIN(Order!$I$3,ROUND(K312*(1+Order!$H$3/12),2))</f>
        <v/>
      </c>
      <c r="J313" s="4">
        <f>MAX(0,MIN(ROUND(K312*(1+Order!$H$3/12),2)-I313,E313-(G313)))</f>
        <v/>
      </c>
      <c r="K313" s="4">
        <f>MAX(0,ROUND(ROUND(K312*(1+Order!$H$3/12),2)-I313-J313,2))</f>
        <v/>
      </c>
      <c r="L313" s="4">
        <f>MIN(Order!$I$4,ROUND(N312*(1+Order!$H$4/12),2))</f>
        <v/>
      </c>
      <c r="M313" s="4">
        <f>MAX(0,MIN(ROUND(N312*(1+Order!$H$4/12),2)-L313,E313-(G313+J313)))</f>
        <v/>
      </c>
      <c r="N313" s="4">
        <f>MAX(0,ROUND(ROUND(N312*(1+Order!$H$4/12),2)-L313-M313,2))</f>
        <v/>
      </c>
      <c r="O313" s="4">
        <f>MIN(Order!$I$5,ROUND(Q312*(1+Order!$H$5/12),2))</f>
        <v/>
      </c>
      <c r="P313" s="4">
        <f>MAX(0,MIN(ROUND(Q312*(1+Order!$H$5/12),2)-O313,E313-(G313+J313+M313)))</f>
        <v/>
      </c>
      <c r="Q313" s="4">
        <f>MAX(0,ROUND(ROUND(Q312*(1+Order!$H$5/12),2)-O313-P313,2))</f>
        <v/>
      </c>
      <c r="R313" s="4">
        <f>MIN(Order!$I$6,ROUND(T312*(1+Order!$H$6/12),2))</f>
        <v/>
      </c>
      <c r="S313" s="4">
        <f>MAX(0,MIN(ROUND(T312*(1+Order!$H$6/12),2)-R313,E313-(G313+J313+M313+P313)))</f>
        <v/>
      </c>
      <c r="T313" s="4">
        <f>MAX(0,ROUND(ROUND(T312*(1+Order!$H$6/12),2)-R313-S313,2))</f>
        <v/>
      </c>
      <c r="U313" s="4">
        <f>MIN(Order!$I$7,ROUND(W312*(1+Order!$H$7/12),2))</f>
        <v/>
      </c>
      <c r="V313" s="4">
        <f>MAX(0,MIN(ROUND(W312*(1+Order!$H$7/12),2)-U313,E313-(G313+J313+M313+P313+S313)))</f>
        <v/>
      </c>
      <c r="W313" s="4">
        <f>MAX(0,ROUND(ROUND(W312*(1+Order!$H$7/12),2)-U313-V313,2))</f>
        <v/>
      </c>
      <c r="X313" s="4">
        <f>MIN(Order!$I$8,ROUND(Z312*(1+Order!$H$8/12),2))</f>
        <v/>
      </c>
      <c r="Y313" s="4">
        <f>MAX(0,MIN(ROUND(Z312*(1+Order!$H$8/12),2)-X313,E313-(G313+J313+M313+P313+S313+V313)))</f>
        <v/>
      </c>
      <c r="Z313" s="4">
        <f>MAX(0,ROUND(ROUND(Z312*(1+Order!$H$8/12),2)-X313-Y313,2))</f>
        <v/>
      </c>
      <c r="AA313" s="4">
        <f>MIN(Order!$I$9,ROUND(AC312*(1+Order!$H$9/12),2))</f>
        <v/>
      </c>
      <c r="AB313" s="4">
        <f>MAX(0,MIN(ROUND(AC312*(1+Order!$H$9/12),2)-AA313,E313-(G313+J313+M313+P313+S313+V313+Y313)))</f>
        <v/>
      </c>
      <c r="AC313" s="4">
        <f>MAX(0,ROUND(ROUND(AC312*(1+Order!$H$9/12),2)-AA313-AB313,2))</f>
        <v/>
      </c>
      <c r="AD313" s="4">
        <f>MIN(Order!$I$10,ROUND(AF312*(1+Order!$H$10/12),2))</f>
        <v/>
      </c>
      <c r="AE313" s="4">
        <f>MAX(0,MIN(ROUND(AF312*(1+Order!$H$10/12),2)-AD313,E313-(G313+J313+M313+P313+S313+V313+Y313+AB313)))</f>
        <v/>
      </c>
      <c r="AF313" s="4">
        <f>MAX(0,ROUND(ROUND(AF312*(1+Order!$H$10/12),2)-AD313-AE313,2))</f>
        <v/>
      </c>
      <c r="AG313" s="4">
        <f>MIN(Order!$I$11,ROUND(AI312*(1+Order!$H$11/12),2))</f>
        <v/>
      </c>
      <c r="AH313" s="4">
        <f>MAX(0,MIN(ROUND(AI312*(1+Order!$H$11/12),2)-AG313,E313-(G313+J313+M313+P313+S313+V313+Y313+AB313+AE313)))</f>
        <v/>
      </c>
      <c r="AI313" s="4">
        <f>MAX(0,ROUND(ROUND(AI312*(1+Order!$H$11/12),2)-AG313-AH313,2))</f>
        <v/>
      </c>
    </row>
    <row r="314">
      <c r="A314" t="n">
        <v>311</v>
      </c>
      <c r="B314" s="16">
        <f>EDATE('Start here'!$B$7,A314-1)</f>
        <v/>
      </c>
      <c r="C314" s="4">
        <f>H314+K314+N314+Q314+T314+W314+Z314+AC314+AF314+AI314</f>
        <v/>
      </c>
      <c r="D314" s="4">
        <f>ROUND(H313*Order!$H$2/12,2)+ROUND(K313*Order!$H$3/12,2)+ROUND(N313*Order!$H$4/12,2)+ROUND(Q313*Order!$H$5/12,2)+ROUND(T313*Order!$H$6/12,2)+ROUND(W313*Order!$H$7/12,2)+ROUND(Z313*Order!$H$8/12,2)+ROUND(AC313*Order!$H$9/12,2)+ROUND(AF313*Order!$H$10/12,2)+ROUND(AI313*Order!$H$11/12,2)</f>
        <v/>
      </c>
      <c r="E314" s="4">
        <f>MAX(0,'Start here'!$B$6-(F314+I314+L314+O314+R314+U314+X314+AA314+AD314+AG314))</f>
        <v/>
      </c>
      <c r="F314" s="4">
        <f>MIN(Order!$I$2,ROUND(H313*(1+Order!$H$2/12),2))</f>
        <v/>
      </c>
      <c r="G314" s="4">
        <f>MAX(0,MIN(ROUND(H313*(1+Order!$H$2/12),2)-F314,E314-(0)))</f>
        <v/>
      </c>
      <c r="H314" s="4">
        <f>MAX(0,ROUND(ROUND(H313*(1+Order!$H$2/12),2)-F314-G314,2))</f>
        <v/>
      </c>
      <c r="I314" s="4">
        <f>MIN(Order!$I$3,ROUND(K313*(1+Order!$H$3/12),2))</f>
        <v/>
      </c>
      <c r="J314" s="4">
        <f>MAX(0,MIN(ROUND(K313*(1+Order!$H$3/12),2)-I314,E314-(G314)))</f>
        <v/>
      </c>
      <c r="K314" s="4">
        <f>MAX(0,ROUND(ROUND(K313*(1+Order!$H$3/12),2)-I314-J314,2))</f>
        <v/>
      </c>
      <c r="L314" s="4">
        <f>MIN(Order!$I$4,ROUND(N313*(1+Order!$H$4/12),2))</f>
        <v/>
      </c>
      <c r="M314" s="4">
        <f>MAX(0,MIN(ROUND(N313*(1+Order!$H$4/12),2)-L314,E314-(G314+J314)))</f>
        <v/>
      </c>
      <c r="N314" s="4">
        <f>MAX(0,ROUND(ROUND(N313*(1+Order!$H$4/12),2)-L314-M314,2))</f>
        <v/>
      </c>
      <c r="O314" s="4">
        <f>MIN(Order!$I$5,ROUND(Q313*(1+Order!$H$5/12),2))</f>
        <v/>
      </c>
      <c r="P314" s="4">
        <f>MAX(0,MIN(ROUND(Q313*(1+Order!$H$5/12),2)-O314,E314-(G314+J314+M314)))</f>
        <v/>
      </c>
      <c r="Q314" s="4">
        <f>MAX(0,ROUND(ROUND(Q313*(1+Order!$H$5/12),2)-O314-P314,2))</f>
        <v/>
      </c>
      <c r="R314" s="4">
        <f>MIN(Order!$I$6,ROUND(T313*(1+Order!$H$6/12),2))</f>
        <v/>
      </c>
      <c r="S314" s="4">
        <f>MAX(0,MIN(ROUND(T313*(1+Order!$H$6/12),2)-R314,E314-(G314+J314+M314+P314)))</f>
        <v/>
      </c>
      <c r="T314" s="4">
        <f>MAX(0,ROUND(ROUND(T313*(1+Order!$H$6/12),2)-R314-S314,2))</f>
        <v/>
      </c>
      <c r="U314" s="4">
        <f>MIN(Order!$I$7,ROUND(W313*(1+Order!$H$7/12),2))</f>
        <v/>
      </c>
      <c r="V314" s="4">
        <f>MAX(0,MIN(ROUND(W313*(1+Order!$H$7/12),2)-U314,E314-(G314+J314+M314+P314+S314)))</f>
        <v/>
      </c>
      <c r="W314" s="4">
        <f>MAX(0,ROUND(ROUND(W313*(1+Order!$H$7/12),2)-U314-V314,2))</f>
        <v/>
      </c>
      <c r="X314" s="4">
        <f>MIN(Order!$I$8,ROUND(Z313*(1+Order!$H$8/12),2))</f>
        <v/>
      </c>
      <c r="Y314" s="4">
        <f>MAX(0,MIN(ROUND(Z313*(1+Order!$H$8/12),2)-X314,E314-(G314+J314+M314+P314+S314+V314)))</f>
        <v/>
      </c>
      <c r="Z314" s="4">
        <f>MAX(0,ROUND(ROUND(Z313*(1+Order!$H$8/12),2)-X314-Y314,2))</f>
        <v/>
      </c>
      <c r="AA314" s="4">
        <f>MIN(Order!$I$9,ROUND(AC313*(1+Order!$H$9/12),2))</f>
        <v/>
      </c>
      <c r="AB314" s="4">
        <f>MAX(0,MIN(ROUND(AC313*(1+Order!$H$9/12),2)-AA314,E314-(G314+J314+M314+P314+S314+V314+Y314)))</f>
        <v/>
      </c>
      <c r="AC314" s="4">
        <f>MAX(0,ROUND(ROUND(AC313*(1+Order!$H$9/12),2)-AA314-AB314,2))</f>
        <v/>
      </c>
      <c r="AD314" s="4">
        <f>MIN(Order!$I$10,ROUND(AF313*(1+Order!$H$10/12),2))</f>
        <v/>
      </c>
      <c r="AE314" s="4">
        <f>MAX(0,MIN(ROUND(AF313*(1+Order!$H$10/12),2)-AD314,E314-(G314+J314+M314+P314+S314+V314+Y314+AB314)))</f>
        <v/>
      </c>
      <c r="AF314" s="4">
        <f>MAX(0,ROUND(ROUND(AF313*(1+Order!$H$10/12),2)-AD314-AE314,2))</f>
        <v/>
      </c>
      <c r="AG314" s="4">
        <f>MIN(Order!$I$11,ROUND(AI313*(1+Order!$H$11/12),2))</f>
        <v/>
      </c>
      <c r="AH314" s="4">
        <f>MAX(0,MIN(ROUND(AI313*(1+Order!$H$11/12),2)-AG314,E314-(G314+J314+M314+P314+S314+V314+Y314+AB314+AE314)))</f>
        <v/>
      </c>
      <c r="AI314" s="4">
        <f>MAX(0,ROUND(ROUND(AI313*(1+Order!$H$11/12),2)-AG314-AH314,2))</f>
        <v/>
      </c>
    </row>
    <row r="315">
      <c r="A315" t="n">
        <v>312</v>
      </c>
      <c r="B315" s="16">
        <f>EDATE('Start here'!$B$7,A315-1)</f>
        <v/>
      </c>
      <c r="C315" s="4">
        <f>H315+K315+N315+Q315+T315+W315+Z315+AC315+AF315+AI315</f>
        <v/>
      </c>
      <c r="D315" s="4">
        <f>ROUND(H314*Order!$H$2/12,2)+ROUND(K314*Order!$H$3/12,2)+ROUND(N314*Order!$H$4/12,2)+ROUND(Q314*Order!$H$5/12,2)+ROUND(T314*Order!$H$6/12,2)+ROUND(W314*Order!$H$7/12,2)+ROUND(Z314*Order!$H$8/12,2)+ROUND(AC314*Order!$H$9/12,2)+ROUND(AF314*Order!$H$10/12,2)+ROUND(AI314*Order!$H$11/12,2)</f>
        <v/>
      </c>
      <c r="E315" s="4">
        <f>MAX(0,'Start here'!$B$6-(F315+I315+L315+O315+R315+U315+X315+AA315+AD315+AG315))</f>
        <v/>
      </c>
      <c r="F315" s="4">
        <f>MIN(Order!$I$2,ROUND(H314*(1+Order!$H$2/12),2))</f>
        <v/>
      </c>
      <c r="G315" s="4">
        <f>MAX(0,MIN(ROUND(H314*(1+Order!$H$2/12),2)-F315,E315-(0)))</f>
        <v/>
      </c>
      <c r="H315" s="4">
        <f>MAX(0,ROUND(ROUND(H314*(1+Order!$H$2/12),2)-F315-G315,2))</f>
        <v/>
      </c>
      <c r="I315" s="4">
        <f>MIN(Order!$I$3,ROUND(K314*(1+Order!$H$3/12),2))</f>
        <v/>
      </c>
      <c r="J315" s="4">
        <f>MAX(0,MIN(ROUND(K314*(1+Order!$H$3/12),2)-I315,E315-(G315)))</f>
        <v/>
      </c>
      <c r="K315" s="4">
        <f>MAX(0,ROUND(ROUND(K314*(1+Order!$H$3/12),2)-I315-J315,2))</f>
        <v/>
      </c>
      <c r="L315" s="4">
        <f>MIN(Order!$I$4,ROUND(N314*(1+Order!$H$4/12),2))</f>
        <v/>
      </c>
      <c r="M315" s="4">
        <f>MAX(0,MIN(ROUND(N314*(1+Order!$H$4/12),2)-L315,E315-(G315+J315)))</f>
        <v/>
      </c>
      <c r="N315" s="4">
        <f>MAX(0,ROUND(ROUND(N314*(1+Order!$H$4/12),2)-L315-M315,2))</f>
        <v/>
      </c>
      <c r="O315" s="4">
        <f>MIN(Order!$I$5,ROUND(Q314*(1+Order!$H$5/12),2))</f>
        <v/>
      </c>
      <c r="P315" s="4">
        <f>MAX(0,MIN(ROUND(Q314*(1+Order!$H$5/12),2)-O315,E315-(G315+J315+M315)))</f>
        <v/>
      </c>
      <c r="Q315" s="4">
        <f>MAX(0,ROUND(ROUND(Q314*(1+Order!$H$5/12),2)-O315-P315,2))</f>
        <v/>
      </c>
      <c r="R315" s="4">
        <f>MIN(Order!$I$6,ROUND(T314*(1+Order!$H$6/12),2))</f>
        <v/>
      </c>
      <c r="S315" s="4">
        <f>MAX(0,MIN(ROUND(T314*(1+Order!$H$6/12),2)-R315,E315-(G315+J315+M315+P315)))</f>
        <v/>
      </c>
      <c r="T315" s="4">
        <f>MAX(0,ROUND(ROUND(T314*(1+Order!$H$6/12),2)-R315-S315,2))</f>
        <v/>
      </c>
      <c r="U315" s="4">
        <f>MIN(Order!$I$7,ROUND(W314*(1+Order!$H$7/12),2))</f>
        <v/>
      </c>
      <c r="V315" s="4">
        <f>MAX(0,MIN(ROUND(W314*(1+Order!$H$7/12),2)-U315,E315-(G315+J315+M315+P315+S315)))</f>
        <v/>
      </c>
      <c r="W315" s="4">
        <f>MAX(0,ROUND(ROUND(W314*(1+Order!$H$7/12),2)-U315-V315,2))</f>
        <v/>
      </c>
      <c r="X315" s="4">
        <f>MIN(Order!$I$8,ROUND(Z314*(1+Order!$H$8/12),2))</f>
        <v/>
      </c>
      <c r="Y315" s="4">
        <f>MAX(0,MIN(ROUND(Z314*(1+Order!$H$8/12),2)-X315,E315-(G315+J315+M315+P315+S315+V315)))</f>
        <v/>
      </c>
      <c r="Z315" s="4">
        <f>MAX(0,ROUND(ROUND(Z314*(1+Order!$H$8/12),2)-X315-Y315,2))</f>
        <v/>
      </c>
      <c r="AA315" s="4">
        <f>MIN(Order!$I$9,ROUND(AC314*(1+Order!$H$9/12),2))</f>
        <v/>
      </c>
      <c r="AB315" s="4">
        <f>MAX(0,MIN(ROUND(AC314*(1+Order!$H$9/12),2)-AA315,E315-(G315+J315+M315+P315+S315+V315+Y315)))</f>
        <v/>
      </c>
      <c r="AC315" s="4">
        <f>MAX(0,ROUND(ROUND(AC314*(1+Order!$H$9/12),2)-AA315-AB315,2))</f>
        <v/>
      </c>
      <c r="AD315" s="4">
        <f>MIN(Order!$I$10,ROUND(AF314*(1+Order!$H$10/12),2))</f>
        <v/>
      </c>
      <c r="AE315" s="4">
        <f>MAX(0,MIN(ROUND(AF314*(1+Order!$H$10/12),2)-AD315,E315-(G315+J315+M315+P315+S315+V315+Y315+AB315)))</f>
        <v/>
      </c>
      <c r="AF315" s="4">
        <f>MAX(0,ROUND(ROUND(AF314*(1+Order!$H$10/12),2)-AD315-AE315,2))</f>
        <v/>
      </c>
      <c r="AG315" s="4">
        <f>MIN(Order!$I$11,ROUND(AI314*(1+Order!$H$11/12),2))</f>
        <v/>
      </c>
      <c r="AH315" s="4">
        <f>MAX(0,MIN(ROUND(AI314*(1+Order!$H$11/12),2)-AG315,E315-(G315+J315+M315+P315+S315+V315+Y315+AB315+AE315)))</f>
        <v/>
      </c>
      <c r="AI315" s="4">
        <f>MAX(0,ROUND(ROUND(AI314*(1+Order!$H$11/12),2)-AG315-AH315,2))</f>
        <v/>
      </c>
    </row>
    <row r="316">
      <c r="A316" t="n">
        <v>313</v>
      </c>
      <c r="B316" s="16">
        <f>EDATE('Start here'!$B$7,A316-1)</f>
        <v/>
      </c>
      <c r="C316" s="4">
        <f>H316+K316+N316+Q316+T316+W316+Z316+AC316+AF316+AI316</f>
        <v/>
      </c>
      <c r="D316" s="4">
        <f>ROUND(H315*Order!$H$2/12,2)+ROUND(K315*Order!$H$3/12,2)+ROUND(N315*Order!$H$4/12,2)+ROUND(Q315*Order!$H$5/12,2)+ROUND(T315*Order!$H$6/12,2)+ROUND(W315*Order!$H$7/12,2)+ROUND(Z315*Order!$H$8/12,2)+ROUND(AC315*Order!$H$9/12,2)+ROUND(AF315*Order!$H$10/12,2)+ROUND(AI315*Order!$H$11/12,2)</f>
        <v/>
      </c>
      <c r="E316" s="4">
        <f>MAX(0,'Start here'!$B$6-(F316+I316+L316+O316+R316+U316+X316+AA316+AD316+AG316))</f>
        <v/>
      </c>
      <c r="F316" s="4">
        <f>MIN(Order!$I$2,ROUND(H315*(1+Order!$H$2/12),2))</f>
        <v/>
      </c>
      <c r="G316" s="4">
        <f>MAX(0,MIN(ROUND(H315*(1+Order!$H$2/12),2)-F316,E316-(0)))</f>
        <v/>
      </c>
      <c r="H316" s="4">
        <f>MAX(0,ROUND(ROUND(H315*(1+Order!$H$2/12),2)-F316-G316,2))</f>
        <v/>
      </c>
      <c r="I316" s="4">
        <f>MIN(Order!$I$3,ROUND(K315*(1+Order!$H$3/12),2))</f>
        <v/>
      </c>
      <c r="J316" s="4">
        <f>MAX(0,MIN(ROUND(K315*(1+Order!$H$3/12),2)-I316,E316-(G316)))</f>
        <v/>
      </c>
      <c r="K316" s="4">
        <f>MAX(0,ROUND(ROUND(K315*(1+Order!$H$3/12),2)-I316-J316,2))</f>
        <v/>
      </c>
      <c r="L316" s="4">
        <f>MIN(Order!$I$4,ROUND(N315*(1+Order!$H$4/12),2))</f>
        <v/>
      </c>
      <c r="M316" s="4">
        <f>MAX(0,MIN(ROUND(N315*(1+Order!$H$4/12),2)-L316,E316-(G316+J316)))</f>
        <v/>
      </c>
      <c r="N316" s="4">
        <f>MAX(0,ROUND(ROUND(N315*(1+Order!$H$4/12),2)-L316-M316,2))</f>
        <v/>
      </c>
      <c r="O316" s="4">
        <f>MIN(Order!$I$5,ROUND(Q315*(1+Order!$H$5/12),2))</f>
        <v/>
      </c>
      <c r="P316" s="4">
        <f>MAX(0,MIN(ROUND(Q315*(1+Order!$H$5/12),2)-O316,E316-(G316+J316+M316)))</f>
        <v/>
      </c>
      <c r="Q316" s="4">
        <f>MAX(0,ROUND(ROUND(Q315*(1+Order!$H$5/12),2)-O316-P316,2))</f>
        <v/>
      </c>
      <c r="R316" s="4">
        <f>MIN(Order!$I$6,ROUND(T315*(1+Order!$H$6/12),2))</f>
        <v/>
      </c>
      <c r="S316" s="4">
        <f>MAX(0,MIN(ROUND(T315*(1+Order!$H$6/12),2)-R316,E316-(G316+J316+M316+P316)))</f>
        <v/>
      </c>
      <c r="T316" s="4">
        <f>MAX(0,ROUND(ROUND(T315*(1+Order!$H$6/12),2)-R316-S316,2))</f>
        <v/>
      </c>
      <c r="U316" s="4">
        <f>MIN(Order!$I$7,ROUND(W315*(1+Order!$H$7/12),2))</f>
        <v/>
      </c>
      <c r="V316" s="4">
        <f>MAX(0,MIN(ROUND(W315*(1+Order!$H$7/12),2)-U316,E316-(G316+J316+M316+P316+S316)))</f>
        <v/>
      </c>
      <c r="W316" s="4">
        <f>MAX(0,ROUND(ROUND(W315*(1+Order!$H$7/12),2)-U316-V316,2))</f>
        <v/>
      </c>
      <c r="X316" s="4">
        <f>MIN(Order!$I$8,ROUND(Z315*(1+Order!$H$8/12),2))</f>
        <v/>
      </c>
      <c r="Y316" s="4">
        <f>MAX(0,MIN(ROUND(Z315*(1+Order!$H$8/12),2)-X316,E316-(G316+J316+M316+P316+S316+V316)))</f>
        <v/>
      </c>
      <c r="Z316" s="4">
        <f>MAX(0,ROUND(ROUND(Z315*(1+Order!$H$8/12),2)-X316-Y316,2))</f>
        <v/>
      </c>
      <c r="AA316" s="4">
        <f>MIN(Order!$I$9,ROUND(AC315*(1+Order!$H$9/12),2))</f>
        <v/>
      </c>
      <c r="AB316" s="4">
        <f>MAX(0,MIN(ROUND(AC315*(1+Order!$H$9/12),2)-AA316,E316-(G316+J316+M316+P316+S316+V316+Y316)))</f>
        <v/>
      </c>
      <c r="AC316" s="4">
        <f>MAX(0,ROUND(ROUND(AC315*(1+Order!$H$9/12),2)-AA316-AB316,2))</f>
        <v/>
      </c>
      <c r="AD316" s="4">
        <f>MIN(Order!$I$10,ROUND(AF315*(1+Order!$H$10/12),2))</f>
        <v/>
      </c>
      <c r="AE316" s="4">
        <f>MAX(0,MIN(ROUND(AF315*(1+Order!$H$10/12),2)-AD316,E316-(G316+J316+M316+P316+S316+V316+Y316+AB316)))</f>
        <v/>
      </c>
      <c r="AF316" s="4">
        <f>MAX(0,ROUND(ROUND(AF315*(1+Order!$H$10/12),2)-AD316-AE316,2))</f>
        <v/>
      </c>
      <c r="AG316" s="4">
        <f>MIN(Order!$I$11,ROUND(AI315*(1+Order!$H$11/12),2))</f>
        <v/>
      </c>
      <c r="AH316" s="4">
        <f>MAX(0,MIN(ROUND(AI315*(1+Order!$H$11/12),2)-AG316,E316-(G316+J316+M316+P316+S316+V316+Y316+AB316+AE316)))</f>
        <v/>
      </c>
      <c r="AI316" s="4">
        <f>MAX(0,ROUND(ROUND(AI315*(1+Order!$H$11/12),2)-AG316-AH316,2))</f>
        <v/>
      </c>
    </row>
    <row r="317">
      <c r="A317" t="n">
        <v>314</v>
      </c>
      <c r="B317" s="16">
        <f>EDATE('Start here'!$B$7,A317-1)</f>
        <v/>
      </c>
      <c r="C317" s="4">
        <f>H317+K317+N317+Q317+T317+W317+Z317+AC317+AF317+AI317</f>
        <v/>
      </c>
      <c r="D317" s="4">
        <f>ROUND(H316*Order!$H$2/12,2)+ROUND(K316*Order!$H$3/12,2)+ROUND(N316*Order!$H$4/12,2)+ROUND(Q316*Order!$H$5/12,2)+ROUND(T316*Order!$H$6/12,2)+ROUND(W316*Order!$H$7/12,2)+ROUND(Z316*Order!$H$8/12,2)+ROUND(AC316*Order!$H$9/12,2)+ROUND(AF316*Order!$H$10/12,2)+ROUND(AI316*Order!$H$11/12,2)</f>
        <v/>
      </c>
      <c r="E317" s="4">
        <f>MAX(0,'Start here'!$B$6-(F317+I317+L317+O317+R317+U317+X317+AA317+AD317+AG317))</f>
        <v/>
      </c>
      <c r="F317" s="4">
        <f>MIN(Order!$I$2,ROUND(H316*(1+Order!$H$2/12),2))</f>
        <v/>
      </c>
      <c r="G317" s="4">
        <f>MAX(0,MIN(ROUND(H316*(1+Order!$H$2/12),2)-F317,E317-(0)))</f>
        <v/>
      </c>
      <c r="H317" s="4">
        <f>MAX(0,ROUND(ROUND(H316*(1+Order!$H$2/12),2)-F317-G317,2))</f>
        <v/>
      </c>
      <c r="I317" s="4">
        <f>MIN(Order!$I$3,ROUND(K316*(1+Order!$H$3/12),2))</f>
        <v/>
      </c>
      <c r="J317" s="4">
        <f>MAX(0,MIN(ROUND(K316*(1+Order!$H$3/12),2)-I317,E317-(G317)))</f>
        <v/>
      </c>
      <c r="K317" s="4">
        <f>MAX(0,ROUND(ROUND(K316*(1+Order!$H$3/12),2)-I317-J317,2))</f>
        <v/>
      </c>
      <c r="L317" s="4">
        <f>MIN(Order!$I$4,ROUND(N316*(1+Order!$H$4/12),2))</f>
        <v/>
      </c>
      <c r="M317" s="4">
        <f>MAX(0,MIN(ROUND(N316*(1+Order!$H$4/12),2)-L317,E317-(G317+J317)))</f>
        <v/>
      </c>
      <c r="N317" s="4">
        <f>MAX(0,ROUND(ROUND(N316*(1+Order!$H$4/12),2)-L317-M317,2))</f>
        <v/>
      </c>
      <c r="O317" s="4">
        <f>MIN(Order!$I$5,ROUND(Q316*(1+Order!$H$5/12),2))</f>
        <v/>
      </c>
      <c r="P317" s="4">
        <f>MAX(0,MIN(ROUND(Q316*(1+Order!$H$5/12),2)-O317,E317-(G317+J317+M317)))</f>
        <v/>
      </c>
      <c r="Q317" s="4">
        <f>MAX(0,ROUND(ROUND(Q316*(1+Order!$H$5/12),2)-O317-P317,2))</f>
        <v/>
      </c>
      <c r="R317" s="4">
        <f>MIN(Order!$I$6,ROUND(T316*(1+Order!$H$6/12),2))</f>
        <v/>
      </c>
      <c r="S317" s="4">
        <f>MAX(0,MIN(ROUND(T316*(1+Order!$H$6/12),2)-R317,E317-(G317+J317+M317+P317)))</f>
        <v/>
      </c>
      <c r="T317" s="4">
        <f>MAX(0,ROUND(ROUND(T316*(1+Order!$H$6/12),2)-R317-S317,2))</f>
        <v/>
      </c>
      <c r="U317" s="4">
        <f>MIN(Order!$I$7,ROUND(W316*(1+Order!$H$7/12),2))</f>
        <v/>
      </c>
      <c r="V317" s="4">
        <f>MAX(0,MIN(ROUND(W316*(1+Order!$H$7/12),2)-U317,E317-(G317+J317+M317+P317+S317)))</f>
        <v/>
      </c>
      <c r="W317" s="4">
        <f>MAX(0,ROUND(ROUND(W316*(1+Order!$H$7/12),2)-U317-V317,2))</f>
        <v/>
      </c>
      <c r="X317" s="4">
        <f>MIN(Order!$I$8,ROUND(Z316*(1+Order!$H$8/12),2))</f>
        <v/>
      </c>
      <c r="Y317" s="4">
        <f>MAX(0,MIN(ROUND(Z316*(1+Order!$H$8/12),2)-X317,E317-(G317+J317+M317+P317+S317+V317)))</f>
        <v/>
      </c>
      <c r="Z317" s="4">
        <f>MAX(0,ROUND(ROUND(Z316*(1+Order!$H$8/12),2)-X317-Y317,2))</f>
        <v/>
      </c>
      <c r="AA317" s="4">
        <f>MIN(Order!$I$9,ROUND(AC316*(1+Order!$H$9/12),2))</f>
        <v/>
      </c>
      <c r="AB317" s="4">
        <f>MAX(0,MIN(ROUND(AC316*(1+Order!$H$9/12),2)-AA317,E317-(G317+J317+M317+P317+S317+V317+Y317)))</f>
        <v/>
      </c>
      <c r="AC317" s="4">
        <f>MAX(0,ROUND(ROUND(AC316*(1+Order!$H$9/12),2)-AA317-AB317,2))</f>
        <v/>
      </c>
      <c r="AD317" s="4">
        <f>MIN(Order!$I$10,ROUND(AF316*(1+Order!$H$10/12),2))</f>
        <v/>
      </c>
      <c r="AE317" s="4">
        <f>MAX(0,MIN(ROUND(AF316*(1+Order!$H$10/12),2)-AD317,E317-(G317+J317+M317+P317+S317+V317+Y317+AB317)))</f>
        <v/>
      </c>
      <c r="AF317" s="4">
        <f>MAX(0,ROUND(ROUND(AF316*(1+Order!$H$10/12),2)-AD317-AE317,2))</f>
        <v/>
      </c>
      <c r="AG317" s="4">
        <f>MIN(Order!$I$11,ROUND(AI316*(1+Order!$H$11/12),2))</f>
        <v/>
      </c>
      <c r="AH317" s="4">
        <f>MAX(0,MIN(ROUND(AI316*(1+Order!$H$11/12),2)-AG317,E317-(G317+J317+M317+P317+S317+V317+Y317+AB317+AE317)))</f>
        <v/>
      </c>
      <c r="AI317" s="4">
        <f>MAX(0,ROUND(ROUND(AI316*(1+Order!$H$11/12),2)-AG317-AH317,2))</f>
        <v/>
      </c>
    </row>
    <row r="318">
      <c r="A318" t="n">
        <v>315</v>
      </c>
      <c r="B318" s="16">
        <f>EDATE('Start here'!$B$7,A318-1)</f>
        <v/>
      </c>
      <c r="C318" s="4">
        <f>H318+K318+N318+Q318+T318+W318+Z318+AC318+AF318+AI318</f>
        <v/>
      </c>
      <c r="D318" s="4">
        <f>ROUND(H317*Order!$H$2/12,2)+ROUND(K317*Order!$H$3/12,2)+ROUND(N317*Order!$H$4/12,2)+ROUND(Q317*Order!$H$5/12,2)+ROUND(T317*Order!$H$6/12,2)+ROUND(W317*Order!$H$7/12,2)+ROUND(Z317*Order!$H$8/12,2)+ROUND(AC317*Order!$H$9/12,2)+ROUND(AF317*Order!$H$10/12,2)+ROUND(AI317*Order!$H$11/12,2)</f>
        <v/>
      </c>
      <c r="E318" s="4">
        <f>MAX(0,'Start here'!$B$6-(F318+I318+L318+O318+R318+U318+X318+AA318+AD318+AG318))</f>
        <v/>
      </c>
      <c r="F318" s="4">
        <f>MIN(Order!$I$2,ROUND(H317*(1+Order!$H$2/12),2))</f>
        <v/>
      </c>
      <c r="G318" s="4">
        <f>MAX(0,MIN(ROUND(H317*(1+Order!$H$2/12),2)-F318,E318-(0)))</f>
        <v/>
      </c>
      <c r="H318" s="4">
        <f>MAX(0,ROUND(ROUND(H317*(1+Order!$H$2/12),2)-F318-G318,2))</f>
        <v/>
      </c>
      <c r="I318" s="4">
        <f>MIN(Order!$I$3,ROUND(K317*(1+Order!$H$3/12),2))</f>
        <v/>
      </c>
      <c r="J318" s="4">
        <f>MAX(0,MIN(ROUND(K317*(1+Order!$H$3/12),2)-I318,E318-(G318)))</f>
        <v/>
      </c>
      <c r="K318" s="4">
        <f>MAX(0,ROUND(ROUND(K317*(1+Order!$H$3/12),2)-I318-J318,2))</f>
        <v/>
      </c>
      <c r="L318" s="4">
        <f>MIN(Order!$I$4,ROUND(N317*(1+Order!$H$4/12),2))</f>
        <v/>
      </c>
      <c r="M318" s="4">
        <f>MAX(0,MIN(ROUND(N317*(1+Order!$H$4/12),2)-L318,E318-(G318+J318)))</f>
        <v/>
      </c>
      <c r="N318" s="4">
        <f>MAX(0,ROUND(ROUND(N317*(1+Order!$H$4/12),2)-L318-M318,2))</f>
        <v/>
      </c>
      <c r="O318" s="4">
        <f>MIN(Order!$I$5,ROUND(Q317*(1+Order!$H$5/12),2))</f>
        <v/>
      </c>
      <c r="P318" s="4">
        <f>MAX(0,MIN(ROUND(Q317*(1+Order!$H$5/12),2)-O318,E318-(G318+J318+M318)))</f>
        <v/>
      </c>
      <c r="Q318" s="4">
        <f>MAX(0,ROUND(ROUND(Q317*(1+Order!$H$5/12),2)-O318-P318,2))</f>
        <v/>
      </c>
      <c r="R318" s="4">
        <f>MIN(Order!$I$6,ROUND(T317*(1+Order!$H$6/12),2))</f>
        <v/>
      </c>
      <c r="S318" s="4">
        <f>MAX(0,MIN(ROUND(T317*(1+Order!$H$6/12),2)-R318,E318-(G318+J318+M318+P318)))</f>
        <v/>
      </c>
      <c r="T318" s="4">
        <f>MAX(0,ROUND(ROUND(T317*(1+Order!$H$6/12),2)-R318-S318,2))</f>
        <v/>
      </c>
      <c r="U318" s="4">
        <f>MIN(Order!$I$7,ROUND(W317*(1+Order!$H$7/12),2))</f>
        <v/>
      </c>
      <c r="V318" s="4">
        <f>MAX(0,MIN(ROUND(W317*(1+Order!$H$7/12),2)-U318,E318-(G318+J318+M318+P318+S318)))</f>
        <v/>
      </c>
      <c r="W318" s="4">
        <f>MAX(0,ROUND(ROUND(W317*(1+Order!$H$7/12),2)-U318-V318,2))</f>
        <v/>
      </c>
      <c r="X318" s="4">
        <f>MIN(Order!$I$8,ROUND(Z317*(1+Order!$H$8/12),2))</f>
        <v/>
      </c>
      <c r="Y318" s="4">
        <f>MAX(0,MIN(ROUND(Z317*(1+Order!$H$8/12),2)-X318,E318-(G318+J318+M318+P318+S318+V318)))</f>
        <v/>
      </c>
      <c r="Z318" s="4">
        <f>MAX(0,ROUND(ROUND(Z317*(1+Order!$H$8/12),2)-X318-Y318,2))</f>
        <v/>
      </c>
      <c r="AA318" s="4">
        <f>MIN(Order!$I$9,ROUND(AC317*(1+Order!$H$9/12),2))</f>
        <v/>
      </c>
      <c r="AB318" s="4">
        <f>MAX(0,MIN(ROUND(AC317*(1+Order!$H$9/12),2)-AA318,E318-(G318+J318+M318+P318+S318+V318+Y318)))</f>
        <v/>
      </c>
      <c r="AC318" s="4">
        <f>MAX(0,ROUND(ROUND(AC317*(1+Order!$H$9/12),2)-AA318-AB318,2))</f>
        <v/>
      </c>
      <c r="AD318" s="4">
        <f>MIN(Order!$I$10,ROUND(AF317*(1+Order!$H$10/12),2))</f>
        <v/>
      </c>
      <c r="AE318" s="4">
        <f>MAX(0,MIN(ROUND(AF317*(1+Order!$H$10/12),2)-AD318,E318-(G318+J318+M318+P318+S318+V318+Y318+AB318)))</f>
        <v/>
      </c>
      <c r="AF318" s="4">
        <f>MAX(0,ROUND(ROUND(AF317*(1+Order!$H$10/12),2)-AD318-AE318,2))</f>
        <v/>
      </c>
      <c r="AG318" s="4">
        <f>MIN(Order!$I$11,ROUND(AI317*(1+Order!$H$11/12),2))</f>
        <v/>
      </c>
      <c r="AH318" s="4">
        <f>MAX(0,MIN(ROUND(AI317*(1+Order!$H$11/12),2)-AG318,E318-(G318+J318+M318+P318+S318+V318+Y318+AB318+AE318)))</f>
        <v/>
      </c>
      <c r="AI318" s="4">
        <f>MAX(0,ROUND(ROUND(AI317*(1+Order!$H$11/12),2)-AG318-AH318,2))</f>
        <v/>
      </c>
    </row>
    <row r="319">
      <c r="A319" t="n">
        <v>316</v>
      </c>
      <c r="B319" s="16">
        <f>EDATE('Start here'!$B$7,A319-1)</f>
        <v/>
      </c>
      <c r="C319" s="4">
        <f>H319+K319+N319+Q319+T319+W319+Z319+AC319+AF319+AI319</f>
        <v/>
      </c>
      <c r="D319" s="4">
        <f>ROUND(H318*Order!$H$2/12,2)+ROUND(K318*Order!$H$3/12,2)+ROUND(N318*Order!$H$4/12,2)+ROUND(Q318*Order!$H$5/12,2)+ROUND(T318*Order!$H$6/12,2)+ROUND(W318*Order!$H$7/12,2)+ROUND(Z318*Order!$H$8/12,2)+ROUND(AC318*Order!$H$9/12,2)+ROUND(AF318*Order!$H$10/12,2)+ROUND(AI318*Order!$H$11/12,2)</f>
        <v/>
      </c>
      <c r="E319" s="4">
        <f>MAX(0,'Start here'!$B$6-(F319+I319+L319+O319+R319+U319+X319+AA319+AD319+AG319))</f>
        <v/>
      </c>
      <c r="F319" s="4">
        <f>MIN(Order!$I$2,ROUND(H318*(1+Order!$H$2/12),2))</f>
        <v/>
      </c>
      <c r="G319" s="4">
        <f>MAX(0,MIN(ROUND(H318*(1+Order!$H$2/12),2)-F319,E319-(0)))</f>
        <v/>
      </c>
      <c r="H319" s="4">
        <f>MAX(0,ROUND(ROUND(H318*(1+Order!$H$2/12),2)-F319-G319,2))</f>
        <v/>
      </c>
      <c r="I319" s="4">
        <f>MIN(Order!$I$3,ROUND(K318*(1+Order!$H$3/12),2))</f>
        <v/>
      </c>
      <c r="J319" s="4">
        <f>MAX(0,MIN(ROUND(K318*(1+Order!$H$3/12),2)-I319,E319-(G319)))</f>
        <v/>
      </c>
      <c r="K319" s="4">
        <f>MAX(0,ROUND(ROUND(K318*(1+Order!$H$3/12),2)-I319-J319,2))</f>
        <v/>
      </c>
      <c r="L319" s="4">
        <f>MIN(Order!$I$4,ROUND(N318*(1+Order!$H$4/12),2))</f>
        <v/>
      </c>
      <c r="M319" s="4">
        <f>MAX(0,MIN(ROUND(N318*(1+Order!$H$4/12),2)-L319,E319-(G319+J319)))</f>
        <v/>
      </c>
      <c r="N319" s="4">
        <f>MAX(0,ROUND(ROUND(N318*(1+Order!$H$4/12),2)-L319-M319,2))</f>
        <v/>
      </c>
      <c r="O319" s="4">
        <f>MIN(Order!$I$5,ROUND(Q318*(1+Order!$H$5/12),2))</f>
        <v/>
      </c>
      <c r="P319" s="4">
        <f>MAX(0,MIN(ROUND(Q318*(1+Order!$H$5/12),2)-O319,E319-(G319+J319+M319)))</f>
        <v/>
      </c>
      <c r="Q319" s="4">
        <f>MAX(0,ROUND(ROUND(Q318*(1+Order!$H$5/12),2)-O319-P319,2))</f>
        <v/>
      </c>
      <c r="R319" s="4">
        <f>MIN(Order!$I$6,ROUND(T318*(1+Order!$H$6/12),2))</f>
        <v/>
      </c>
      <c r="S319" s="4">
        <f>MAX(0,MIN(ROUND(T318*(1+Order!$H$6/12),2)-R319,E319-(G319+J319+M319+P319)))</f>
        <v/>
      </c>
      <c r="T319" s="4">
        <f>MAX(0,ROUND(ROUND(T318*(1+Order!$H$6/12),2)-R319-S319,2))</f>
        <v/>
      </c>
      <c r="U319" s="4">
        <f>MIN(Order!$I$7,ROUND(W318*(1+Order!$H$7/12),2))</f>
        <v/>
      </c>
      <c r="V319" s="4">
        <f>MAX(0,MIN(ROUND(W318*(1+Order!$H$7/12),2)-U319,E319-(G319+J319+M319+P319+S319)))</f>
        <v/>
      </c>
      <c r="W319" s="4">
        <f>MAX(0,ROUND(ROUND(W318*(1+Order!$H$7/12),2)-U319-V319,2))</f>
        <v/>
      </c>
      <c r="X319" s="4">
        <f>MIN(Order!$I$8,ROUND(Z318*(1+Order!$H$8/12),2))</f>
        <v/>
      </c>
      <c r="Y319" s="4">
        <f>MAX(0,MIN(ROUND(Z318*(1+Order!$H$8/12),2)-X319,E319-(G319+J319+M319+P319+S319+V319)))</f>
        <v/>
      </c>
      <c r="Z319" s="4">
        <f>MAX(0,ROUND(ROUND(Z318*(1+Order!$H$8/12),2)-X319-Y319,2))</f>
        <v/>
      </c>
      <c r="AA319" s="4">
        <f>MIN(Order!$I$9,ROUND(AC318*(1+Order!$H$9/12),2))</f>
        <v/>
      </c>
      <c r="AB319" s="4">
        <f>MAX(0,MIN(ROUND(AC318*(1+Order!$H$9/12),2)-AA319,E319-(G319+J319+M319+P319+S319+V319+Y319)))</f>
        <v/>
      </c>
      <c r="AC319" s="4">
        <f>MAX(0,ROUND(ROUND(AC318*(1+Order!$H$9/12),2)-AA319-AB319,2))</f>
        <v/>
      </c>
      <c r="AD319" s="4">
        <f>MIN(Order!$I$10,ROUND(AF318*(1+Order!$H$10/12),2))</f>
        <v/>
      </c>
      <c r="AE319" s="4">
        <f>MAX(0,MIN(ROUND(AF318*(1+Order!$H$10/12),2)-AD319,E319-(G319+J319+M319+P319+S319+V319+Y319+AB319)))</f>
        <v/>
      </c>
      <c r="AF319" s="4">
        <f>MAX(0,ROUND(ROUND(AF318*(1+Order!$H$10/12),2)-AD319-AE319,2))</f>
        <v/>
      </c>
      <c r="AG319" s="4">
        <f>MIN(Order!$I$11,ROUND(AI318*(1+Order!$H$11/12),2))</f>
        <v/>
      </c>
      <c r="AH319" s="4">
        <f>MAX(0,MIN(ROUND(AI318*(1+Order!$H$11/12),2)-AG319,E319-(G319+J319+M319+P319+S319+V319+Y319+AB319+AE319)))</f>
        <v/>
      </c>
      <c r="AI319" s="4">
        <f>MAX(0,ROUND(ROUND(AI318*(1+Order!$H$11/12),2)-AG319-AH319,2))</f>
        <v/>
      </c>
    </row>
    <row r="320">
      <c r="A320" t="n">
        <v>317</v>
      </c>
      <c r="B320" s="16">
        <f>EDATE('Start here'!$B$7,A320-1)</f>
        <v/>
      </c>
      <c r="C320" s="4">
        <f>H320+K320+N320+Q320+T320+W320+Z320+AC320+AF320+AI320</f>
        <v/>
      </c>
      <c r="D320" s="4">
        <f>ROUND(H319*Order!$H$2/12,2)+ROUND(K319*Order!$H$3/12,2)+ROUND(N319*Order!$H$4/12,2)+ROUND(Q319*Order!$H$5/12,2)+ROUND(T319*Order!$H$6/12,2)+ROUND(W319*Order!$H$7/12,2)+ROUND(Z319*Order!$H$8/12,2)+ROUND(AC319*Order!$H$9/12,2)+ROUND(AF319*Order!$H$10/12,2)+ROUND(AI319*Order!$H$11/12,2)</f>
        <v/>
      </c>
      <c r="E320" s="4">
        <f>MAX(0,'Start here'!$B$6-(F320+I320+L320+O320+R320+U320+X320+AA320+AD320+AG320))</f>
        <v/>
      </c>
      <c r="F320" s="4">
        <f>MIN(Order!$I$2,ROUND(H319*(1+Order!$H$2/12),2))</f>
        <v/>
      </c>
      <c r="G320" s="4">
        <f>MAX(0,MIN(ROUND(H319*(1+Order!$H$2/12),2)-F320,E320-(0)))</f>
        <v/>
      </c>
      <c r="H320" s="4">
        <f>MAX(0,ROUND(ROUND(H319*(1+Order!$H$2/12),2)-F320-G320,2))</f>
        <v/>
      </c>
      <c r="I320" s="4">
        <f>MIN(Order!$I$3,ROUND(K319*(1+Order!$H$3/12),2))</f>
        <v/>
      </c>
      <c r="J320" s="4">
        <f>MAX(0,MIN(ROUND(K319*(1+Order!$H$3/12),2)-I320,E320-(G320)))</f>
        <v/>
      </c>
      <c r="K320" s="4">
        <f>MAX(0,ROUND(ROUND(K319*(1+Order!$H$3/12),2)-I320-J320,2))</f>
        <v/>
      </c>
      <c r="L320" s="4">
        <f>MIN(Order!$I$4,ROUND(N319*(1+Order!$H$4/12),2))</f>
        <v/>
      </c>
      <c r="M320" s="4">
        <f>MAX(0,MIN(ROUND(N319*(1+Order!$H$4/12),2)-L320,E320-(G320+J320)))</f>
        <v/>
      </c>
      <c r="N320" s="4">
        <f>MAX(0,ROUND(ROUND(N319*(1+Order!$H$4/12),2)-L320-M320,2))</f>
        <v/>
      </c>
      <c r="O320" s="4">
        <f>MIN(Order!$I$5,ROUND(Q319*(1+Order!$H$5/12),2))</f>
        <v/>
      </c>
      <c r="P320" s="4">
        <f>MAX(0,MIN(ROUND(Q319*(1+Order!$H$5/12),2)-O320,E320-(G320+J320+M320)))</f>
        <v/>
      </c>
      <c r="Q320" s="4">
        <f>MAX(0,ROUND(ROUND(Q319*(1+Order!$H$5/12),2)-O320-P320,2))</f>
        <v/>
      </c>
      <c r="R320" s="4">
        <f>MIN(Order!$I$6,ROUND(T319*(1+Order!$H$6/12),2))</f>
        <v/>
      </c>
      <c r="S320" s="4">
        <f>MAX(0,MIN(ROUND(T319*(1+Order!$H$6/12),2)-R320,E320-(G320+J320+M320+P320)))</f>
        <v/>
      </c>
      <c r="T320" s="4">
        <f>MAX(0,ROUND(ROUND(T319*(1+Order!$H$6/12),2)-R320-S320,2))</f>
        <v/>
      </c>
      <c r="U320" s="4">
        <f>MIN(Order!$I$7,ROUND(W319*(1+Order!$H$7/12),2))</f>
        <v/>
      </c>
      <c r="V320" s="4">
        <f>MAX(0,MIN(ROUND(W319*(1+Order!$H$7/12),2)-U320,E320-(G320+J320+M320+P320+S320)))</f>
        <v/>
      </c>
      <c r="W320" s="4">
        <f>MAX(0,ROUND(ROUND(W319*(1+Order!$H$7/12),2)-U320-V320,2))</f>
        <v/>
      </c>
      <c r="X320" s="4">
        <f>MIN(Order!$I$8,ROUND(Z319*(1+Order!$H$8/12),2))</f>
        <v/>
      </c>
      <c r="Y320" s="4">
        <f>MAX(0,MIN(ROUND(Z319*(1+Order!$H$8/12),2)-X320,E320-(G320+J320+M320+P320+S320+V320)))</f>
        <v/>
      </c>
      <c r="Z320" s="4">
        <f>MAX(0,ROUND(ROUND(Z319*(1+Order!$H$8/12),2)-X320-Y320,2))</f>
        <v/>
      </c>
      <c r="AA320" s="4">
        <f>MIN(Order!$I$9,ROUND(AC319*(1+Order!$H$9/12),2))</f>
        <v/>
      </c>
      <c r="AB320" s="4">
        <f>MAX(0,MIN(ROUND(AC319*(1+Order!$H$9/12),2)-AA320,E320-(G320+J320+M320+P320+S320+V320+Y320)))</f>
        <v/>
      </c>
      <c r="AC320" s="4">
        <f>MAX(0,ROUND(ROUND(AC319*(1+Order!$H$9/12),2)-AA320-AB320,2))</f>
        <v/>
      </c>
      <c r="AD320" s="4">
        <f>MIN(Order!$I$10,ROUND(AF319*(1+Order!$H$10/12),2))</f>
        <v/>
      </c>
      <c r="AE320" s="4">
        <f>MAX(0,MIN(ROUND(AF319*(1+Order!$H$10/12),2)-AD320,E320-(G320+J320+M320+P320+S320+V320+Y320+AB320)))</f>
        <v/>
      </c>
      <c r="AF320" s="4">
        <f>MAX(0,ROUND(ROUND(AF319*(1+Order!$H$10/12),2)-AD320-AE320,2))</f>
        <v/>
      </c>
      <c r="AG320" s="4">
        <f>MIN(Order!$I$11,ROUND(AI319*(1+Order!$H$11/12),2))</f>
        <v/>
      </c>
      <c r="AH320" s="4">
        <f>MAX(0,MIN(ROUND(AI319*(1+Order!$H$11/12),2)-AG320,E320-(G320+J320+M320+P320+S320+V320+Y320+AB320+AE320)))</f>
        <v/>
      </c>
      <c r="AI320" s="4">
        <f>MAX(0,ROUND(ROUND(AI319*(1+Order!$H$11/12),2)-AG320-AH320,2))</f>
        <v/>
      </c>
    </row>
    <row r="321">
      <c r="A321" t="n">
        <v>318</v>
      </c>
      <c r="B321" s="16">
        <f>EDATE('Start here'!$B$7,A321-1)</f>
        <v/>
      </c>
      <c r="C321" s="4">
        <f>H321+K321+N321+Q321+T321+W321+Z321+AC321+AF321+AI321</f>
        <v/>
      </c>
      <c r="D321" s="4">
        <f>ROUND(H320*Order!$H$2/12,2)+ROUND(K320*Order!$H$3/12,2)+ROUND(N320*Order!$H$4/12,2)+ROUND(Q320*Order!$H$5/12,2)+ROUND(T320*Order!$H$6/12,2)+ROUND(W320*Order!$H$7/12,2)+ROUND(Z320*Order!$H$8/12,2)+ROUND(AC320*Order!$H$9/12,2)+ROUND(AF320*Order!$H$10/12,2)+ROUND(AI320*Order!$H$11/12,2)</f>
        <v/>
      </c>
      <c r="E321" s="4">
        <f>MAX(0,'Start here'!$B$6-(F321+I321+L321+O321+R321+U321+X321+AA321+AD321+AG321))</f>
        <v/>
      </c>
      <c r="F321" s="4">
        <f>MIN(Order!$I$2,ROUND(H320*(1+Order!$H$2/12),2))</f>
        <v/>
      </c>
      <c r="G321" s="4">
        <f>MAX(0,MIN(ROUND(H320*(1+Order!$H$2/12),2)-F321,E321-(0)))</f>
        <v/>
      </c>
      <c r="H321" s="4">
        <f>MAX(0,ROUND(ROUND(H320*(1+Order!$H$2/12),2)-F321-G321,2))</f>
        <v/>
      </c>
      <c r="I321" s="4">
        <f>MIN(Order!$I$3,ROUND(K320*(1+Order!$H$3/12),2))</f>
        <v/>
      </c>
      <c r="J321" s="4">
        <f>MAX(0,MIN(ROUND(K320*(1+Order!$H$3/12),2)-I321,E321-(G321)))</f>
        <v/>
      </c>
      <c r="K321" s="4">
        <f>MAX(0,ROUND(ROUND(K320*(1+Order!$H$3/12),2)-I321-J321,2))</f>
        <v/>
      </c>
      <c r="L321" s="4">
        <f>MIN(Order!$I$4,ROUND(N320*(1+Order!$H$4/12),2))</f>
        <v/>
      </c>
      <c r="M321" s="4">
        <f>MAX(0,MIN(ROUND(N320*(1+Order!$H$4/12),2)-L321,E321-(G321+J321)))</f>
        <v/>
      </c>
      <c r="N321" s="4">
        <f>MAX(0,ROUND(ROUND(N320*(1+Order!$H$4/12),2)-L321-M321,2))</f>
        <v/>
      </c>
      <c r="O321" s="4">
        <f>MIN(Order!$I$5,ROUND(Q320*(1+Order!$H$5/12),2))</f>
        <v/>
      </c>
      <c r="P321" s="4">
        <f>MAX(0,MIN(ROUND(Q320*(1+Order!$H$5/12),2)-O321,E321-(G321+J321+M321)))</f>
        <v/>
      </c>
      <c r="Q321" s="4">
        <f>MAX(0,ROUND(ROUND(Q320*(1+Order!$H$5/12),2)-O321-P321,2))</f>
        <v/>
      </c>
      <c r="R321" s="4">
        <f>MIN(Order!$I$6,ROUND(T320*(1+Order!$H$6/12),2))</f>
        <v/>
      </c>
      <c r="S321" s="4">
        <f>MAX(0,MIN(ROUND(T320*(1+Order!$H$6/12),2)-R321,E321-(G321+J321+M321+P321)))</f>
        <v/>
      </c>
      <c r="T321" s="4">
        <f>MAX(0,ROUND(ROUND(T320*(1+Order!$H$6/12),2)-R321-S321,2))</f>
        <v/>
      </c>
      <c r="U321" s="4">
        <f>MIN(Order!$I$7,ROUND(W320*(1+Order!$H$7/12),2))</f>
        <v/>
      </c>
      <c r="V321" s="4">
        <f>MAX(0,MIN(ROUND(W320*(1+Order!$H$7/12),2)-U321,E321-(G321+J321+M321+P321+S321)))</f>
        <v/>
      </c>
      <c r="W321" s="4">
        <f>MAX(0,ROUND(ROUND(W320*(1+Order!$H$7/12),2)-U321-V321,2))</f>
        <v/>
      </c>
      <c r="X321" s="4">
        <f>MIN(Order!$I$8,ROUND(Z320*(1+Order!$H$8/12),2))</f>
        <v/>
      </c>
      <c r="Y321" s="4">
        <f>MAX(0,MIN(ROUND(Z320*(1+Order!$H$8/12),2)-X321,E321-(G321+J321+M321+P321+S321+V321)))</f>
        <v/>
      </c>
      <c r="Z321" s="4">
        <f>MAX(0,ROUND(ROUND(Z320*(1+Order!$H$8/12),2)-X321-Y321,2))</f>
        <v/>
      </c>
      <c r="AA321" s="4">
        <f>MIN(Order!$I$9,ROUND(AC320*(1+Order!$H$9/12),2))</f>
        <v/>
      </c>
      <c r="AB321" s="4">
        <f>MAX(0,MIN(ROUND(AC320*(1+Order!$H$9/12),2)-AA321,E321-(G321+J321+M321+P321+S321+V321+Y321)))</f>
        <v/>
      </c>
      <c r="AC321" s="4">
        <f>MAX(0,ROUND(ROUND(AC320*(1+Order!$H$9/12),2)-AA321-AB321,2))</f>
        <v/>
      </c>
      <c r="AD321" s="4">
        <f>MIN(Order!$I$10,ROUND(AF320*(1+Order!$H$10/12),2))</f>
        <v/>
      </c>
      <c r="AE321" s="4">
        <f>MAX(0,MIN(ROUND(AF320*(1+Order!$H$10/12),2)-AD321,E321-(G321+J321+M321+P321+S321+V321+Y321+AB321)))</f>
        <v/>
      </c>
      <c r="AF321" s="4">
        <f>MAX(0,ROUND(ROUND(AF320*(1+Order!$H$10/12),2)-AD321-AE321,2))</f>
        <v/>
      </c>
      <c r="AG321" s="4">
        <f>MIN(Order!$I$11,ROUND(AI320*(1+Order!$H$11/12),2))</f>
        <v/>
      </c>
      <c r="AH321" s="4">
        <f>MAX(0,MIN(ROUND(AI320*(1+Order!$H$11/12),2)-AG321,E321-(G321+J321+M321+P321+S321+V321+Y321+AB321+AE321)))</f>
        <v/>
      </c>
      <c r="AI321" s="4">
        <f>MAX(0,ROUND(ROUND(AI320*(1+Order!$H$11/12),2)-AG321-AH321,2))</f>
        <v/>
      </c>
    </row>
    <row r="322">
      <c r="A322" t="n">
        <v>319</v>
      </c>
      <c r="B322" s="16">
        <f>EDATE('Start here'!$B$7,A322-1)</f>
        <v/>
      </c>
      <c r="C322" s="4">
        <f>H322+K322+N322+Q322+T322+W322+Z322+AC322+AF322+AI322</f>
        <v/>
      </c>
      <c r="D322" s="4">
        <f>ROUND(H321*Order!$H$2/12,2)+ROUND(K321*Order!$H$3/12,2)+ROUND(N321*Order!$H$4/12,2)+ROUND(Q321*Order!$H$5/12,2)+ROUND(T321*Order!$H$6/12,2)+ROUND(W321*Order!$H$7/12,2)+ROUND(Z321*Order!$H$8/12,2)+ROUND(AC321*Order!$H$9/12,2)+ROUND(AF321*Order!$H$10/12,2)+ROUND(AI321*Order!$H$11/12,2)</f>
        <v/>
      </c>
      <c r="E322" s="4">
        <f>MAX(0,'Start here'!$B$6-(F322+I322+L322+O322+R322+U322+X322+AA322+AD322+AG322))</f>
        <v/>
      </c>
      <c r="F322" s="4">
        <f>MIN(Order!$I$2,ROUND(H321*(1+Order!$H$2/12),2))</f>
        <v/>
      </c>
      <c r="G322" s="4">
        <f>MAX(0,MIN(ROUND(H321*(1+Order!$H$2/12),2)-F322,E322-(0)))</f>
        <v/>
      </c>
      <c r="H322" s="4">
        <f>MAX(0,ROUND(ROUND(H321*(1+Order!$H$2/12),2)-F322-G322,2))</f>
        <v/>
      </c>
      <c r="I322" s="4">
        <f>MIN(Order!$I$3,ROUND(K321*(1+Order!$H$3/12),2))</f>
        <v/>
      </c>
      <c r="J322" s="4">
        <f>MAX(0,MIN(ROUND(K321*(1+Order!$H$3/12),2)-I322,E322-(G322)))</f>
        <v/>
      </c>
      <c r="K322" s="4">
        <f>MAX(0,ROUND(ROUND(K321*(1+Order!$H$3/12),2)-I322-J322,2))</f>
        <v/>
      </c>
      <c r="L322" s="4">
        <f>MIN(Order!$I$4,ROUND(N321*(1+Order!$H$4/12),2))</f>
        <v/>
      </c>
      <c r="M322" s="4">
        <f>MAX(0,MIN(ROUND(N321*(1+Order!$H$4/12),2)-L322,E322-(G322+J322)))</f>
        <v/>
      </c>
      <c r="N322" s="4">
        <f>MAX(0,ROUND(ROUND(N321*(1+Order!$H$4/12),2)-L322-M322,2))</f>
        <v/>
      </c>
      <c r="O322" s="4">
        <f>MIN(Order!$I$5,ROUND(Q321*(1+Order!$H$5/12),2))</f>
        <v/>
      </c>
      <c r="P322" s="4">
        <f>MAX(0,MIN(ROUND(Q321*(1+Order!$H$5/12),2)-O322,E322-(G322+J322+M322)))</f>
        <v/>
      </c>
      <c r="Q322" s="4">
        <f>MAX(0,ROUND(ROUND(Q321*(1+Order!$H$5/12),2)-O322-P322,2))</f>
        <v/>
      </c>
      <c r="R322" s="4">
        <f>MIN(Order!$I$6,ROUND(T321*(1+Order!$H$6/12),2))</f>
        <v/>
      </c>
      <c r="S322" s="4">
        <f>MAX(0,MIN(ROUND(T321*(1+Order!$H$6/12),2)-R322,E322-(G322+J322+M322+P322)))</f>
        <v/>
      </c>
      <c r="T322" s="4">
        <f>MAX(0,ROUND(ROUND(T321*(1+Order!$H$6/12),2)-R322-S322,2))</f>
        <v/>
      </c>
      <c r="U322" s="4">
        <f>MIN(Order!$I$7,ROUND(W321*(1+Order!$H$7/12),2))</f>
        <v/>
      </c>
      <c r="V322" s="4">
        <f>MAX(0,MIN(ROUND(W321*(1+Order!$H$7/12),2)-U322,E322-(G322+J322+M322+P322+S322)))</f>
        <v/>
      </c>
      <c r="W322" s="4">
        <f>MAX(0,ROUND(ROUND(W321*(1+Order!$H$7/12),2)-U322-V322,2))</f>
        <v/>
      </c>
      <c r="X322" s="4">
        <f>MIN(Order!$I$8,ROUND(Z321*(1+Order!$H$8/12),2))</f>
        <v/>
      </c>
      <c r="Y322" s="4">
        <f>MAX(0,MIN(ROUND(Z321*(1+Order!$H$8/12),2)-X322,E322-(G322+J322+M322+P322+S322+V322)))</f>
        <v/>
      </c>
      <c r="Z322" s="4">
        <f>MAX(0,ROUND(ROUND(Z321*(1+Order!$H$8/12),2)-X322-Y322,2))</f>
        <v/>
      </c>
      <c r="AA322" s="4">
        <f>MIN(Order!$I$9,ROUND(AC321*(1+Order!$H$9/12),2))</f>
        <v/>
      </c>
      <c r="AB322" s="4">
        <f>MAX(0,MIN(ROUND(AC321*(1+Order!$H$9/12),2)-AA322,E322-(G322+J322+M322+P322+S322+V322+Y322)))</f>
        <v/>
      </c>
      <c r="AC322" s="4">
        <f>MAX(0,ROUND(ROUND(AC321*(1+Order!$H$9/12),2)-AA322-AB322,2))</f>
        <v/>
      </c>
      <c r="AD322" s="4">
        <f>MIN(Order!$I$10,ROUND(AF321*(1+Order!$H$10/12),2))</f>
        <v/>
      </c>
      <c r="AE322" s="4">
        <f>MAX(0,MIN(ROUND(AF321*(1+Order!$H$10/12),2)-AD322,E322-(G322+J322+M322+P322+S322+V322+Y322+AB322)))</f>
        <v/>
      </c>
      <c r="AF322" s="4">
        <f>MAX(0,ROUND(ROUND(AF321*(1+Order!$H$10/12),2)-AD322-AE322,2))</f>
        <v/>
      </c>
      <c r="AG322" s="4">
        <f>MIN(Order!$I$11,ROUND(AI321*(1+Order!$H$11/12),2))</f>
        <v/>
      </c>
      <c r="AH322" s="4">
        <f>MAX(0,MIN(ROUND(AI321*(1+Order!$H$11/12),2)-AG322,E322-(G322+J322+M322+P322+S322+V322+Y322+AB322+AE322)))</f>
        <v/>
      </c>
      <c r="AI322" s="4">
        <f>MAX(0,ROUND(ROUND(AI321*(1+Order!$H$11/12),2)-AG322-AH322,2))</f>
        <v/>
      </c>
    </row>
    <row r="323">
      <c r="A323" t="n">
        <v>320</v>
      </c>
      <c r="B323" s="16">
        <f>EDATE('Start here'!$B$7,A323-1)</f>
        <v/>
      </c>
      <c r="C323" s="4">
        <f>H323+K323+N323+Q323+T323+W323+Z323+AC323+AF323+AI323</f>
        <v/>
      </c>
      <c r="D323" s="4">
        <f>ROUND(H322*Order!$H$2/12,2)+ROUND(K322*Order!$H$3/12,2)+ROUND(N322*Order!$H$4/12,2)+ROUND(Q322*Order!$H$5/12,2)+ROUND(T322*Order!$H$6/12,2)+ROUND(W322*Order!$H$7/12,2)+ROUND(Z322*Order!$H$8/12,2)+ROUND(AC322*Order!$H$9/12,2)+ROUND(AF322*Order!$H$10/12,2)+ROUND(AI322*Order!$H$11/12,2)</f>
        <v/>
      </c>
      <c r="E323" s="4">
        <f>MAX(0,'Start here'!$B$6-(F323+I323+L323+O323+R323+U323+X323+AA323+AD323+AG323))</f>
        <v/>
      </c>
      <c r="F323" s="4">
        <f>MIN(Order!$I$2,ROUND(H322*(1+Order!$H$2/12),2))</f>
        <v/>
      </c>
      <c r="G323" s="4">
        <f>MAX(0,MIN(ROUND(H322*(1+Order!$H$2/12),2)-F323,E323-(0)))</f>
        <v/>
      </c>
      <c r="H323" s="4">
        <f>MAX(0,ROUND(ROUND(H322*(1+Order!$H$2/12),2)-F323-G323,2))</f>
        <v/>
      </c>
      <c r="I323" s="4">
        <f>MIN(Order!$I$3,ROUND(K322*(1+Order!$H$3/12),2))</f>
        <v/>
      </c>
      <c r="J323" s="4">
        <f>MAX(0,MIN(ROUND(K322*(1+Order!$H$3/12),2)-I323,E323-(G323)))</f>
        <v/>
      </c>
      <c r="K323" s="4">
        <f>MAX(0,ROUND(ROUND(K322*(1+Order!$H$3/12),2)-I323-J323,2))</f>
        <v/>
      </c>
      <c r="L323" s="4">
        <f>MIN(Order!$I$4,ROUND(N322*(1+Order!$H$4/12),2))</f>
        <v/>
      </c>
      <c r="M323" s="4">
        <f>MAX(0,MIN(ROUND(N322*(1+Order!$H$4/12),2)-L323,E323-(G323+J323)))</f>
        <v/>
      </c>
      <c r="N323" s="4">
        <f>MAX(0,ROUND(ROUND(N322*(1+Order!$H$4/12),2)-L323-M323,2))</f>
        <v/>
      </c>
      <c r="O323" s="4">
        <f>MIN(Order!$I$5,ROUND(Q322*(1+Order!$H$5/12),2))</f>
        <v/>
      </c>
      <c r="P323" s="4">
        <f>MAX(0,MIN(ROUND(Q322*(1+Order!$H$5/12),2)-O323,E323-(G323+J323+M323)))</f>
        <v/>
      </c>
      <c r="Q323" s="4">
        <f>MAX(0,ROUND(ROUND(Q322*(1+Order!$H$5/12),2)-O323-P323,2))</f>
        <v/>
      </c>
      <c r="R323" s="4">
        <f>MIN(Order!$I$6,ROUND(T322*(1+Order!$H$6/12),2))</f>
        <v/>
      </c>
      <c r="S323" s="4">
        <f>MAX(0,MIN(ROUND(T322*(1+Order!$H$6/12),2)-R323,E323-(G323+J323+M323+P323)))</f>
        <v/>
      </c>
      <c r="T323" s="4">
        <f>MAX(0,ROUND(ROUND(T322*(1+Order!$H$6/12),2)-R323-S323,2))</f>
        <v/>
      </c>
      <c r="U323" s="4">
        <f>MIN(Order!$I$7,ROUND(W322*(1+Order!$H$7/12),2))</f>
        <v/>
      </c>
      <c r="V323" s="4">
        <f>MAX(0,MIN(ROUND(W322*(1+Order!$H$7/12),2)-U323,E323-(G323+J323+M323+P323+S323)))</f>
        <v/>
      </c>
      <c r="W323" s="4">
        <f>MAX(0,ROUND(ROUND(W322*(1+Order!$H$7/12),2)-U323-V323,2))</f>
        <v/>
      </c>
      <c r="X323" s="4">
        <f>MIN(Order!$I$8,ROUND(Z322*(1+Order!$H$8/12),2))</f>
        <v/>
      </c>
      <c r="Y323" s="4">
        <f>MAX(0,MIN(ROUND(Z322*(1+Order!$H$8/12),2)-X323,E323-(G323+J323+M323+P323+S323+V323)))</f>
        <v/>
      </c>
      <c r="Z323" s="4">
        <f>MAX(0,ROUND(ROUND(Z322*(1+Order!$H$8/12),2)-X323-Y323,2))</f>
        <v/>
      </c>
      <c r="AA323" s="4">
        <f>MIN(Order!$I$9,ROUND(AC322*(1+Order!$H$9/12),2))</f>
        <v/>
      </c>
      <c r="AB323" s="4">
        <f>MAX(0,MIN(ROUND(AC322*(1+Order!$H$9/12),2)-AA323,E323-(G323+J323+M323+P323+S323+V323+Y323)))</f>
        <v/>
      </c>
      <c r="AC323" s="4">
        <f>MAX(0,ROUND(ROUND(AC322*(1+Order!$H$9/12),2)-AA323-AB323,2))</f>
        <v/>
      </c>
      <c r="AD323" s="4">
        <f>MIN(Order!$I$10,ROUND(AF322*(1+Order!$H$10/12),2))</f>
        <v/>
      </c>
      <c r="AE323" s="4">
        <f>MAX(0,MIN(ROUND(AF322*(1+Order!$H$10/12),2)-AD323,E323-(G323+J323+M323+P323+S323+V323+Y323+AB323)))</f>
        <v/>
      </c>
      <c r="AF323" s="4">
        <f>MAX(0,ROUND(ROUND(AF322*(1+Order!$H$10/12),2)-AD323-AE323,2))</f>
        <v/>
      </c>
      <c r="AG323" s="4">
        <f>MIN(Order!$I$11,ROUND(AI322*(1+Order!$H$11/12),2))</f>
        <v/>
      </c>
      <c r="AH323" s="4">
        <f>MAX(0,MIN(ROUND(AI322*(1+Order!$H$11/12),2)-AG323,E323-(G323+J323+M323+P323+S323+V323+Y323+AB323+AE323)))</f>
        <v/>
      </c>
      <c r="AI323" s="4">
        <f>MAX(0,ROUND(ROUND(AI322*(1+Order!$H$11/12),2)-AG323-AH323,2))</f>
        <v/>
      </c>
    </row>
    <row r="324">
      <c r="A324" t="n">
        <v>321</v>
      </c>
      <c r="B324" s="16">
        <f>EDATE('Start here'!$B$7,A324-1)</f>
        <v/>
      </c>
      <c r="C324" s="4">
        <f>H324+K324+N324+Q324+T324+W324+Z324+AC324+AF324+AI324</f>
        <v/>
      </c>
      <c r="D324" s="4">
        <f>ROUND(H323*Order!$H$2/12,2)+ROUND(K323*Order!$H$3/12,2)+ROUND(N323*Order!$H$4/12,2)+ROUND(Q323*Order!$H$5/12,2)+ROUND(T323*Order!$H$6/12,2)+ROUND(W323*Order!$H$7/12,2)+ROUND(Z323*Order!$H$8/12,2)+ROUND(AC323*Order!$H$9/12,2)+ROUND(AF323*Order!$H$10/12,2)+ROUND(AI323*Order!$H$11/12,2)</f>
        <v/>
      </c>
      <c r="E324" s="4">
        <f>MAX(0,'Start here'!$B$6-(F324+I324+L324+O324+R324+U324+X324+AA324+AD324+AG324))</f>
        <v/>
      </c>
      <c r="F324" s="4">
        <f>MIN(Order!$I$2,ROUND(H323*(1+Order!$H$2/12),2))</f>
        <v/>
      </c>
      <c r="G324" s="4">
        <f>MAX(0,MIN(ROUND(H323*(1+Order!$H$2/12),2)-F324,E324-(0)))</f>
        <v/>
      </c>
      <c r="H324" s="4">
        <f>MAX(0,ROUND(ROUND(H323*(1+Order!$H$2/12),2)-F324-G324,2))</f>
        <v/>
      </c>
      <c r="I324" s="4">
        <f>MIN(Order!$I$3,ROUND(K323*(1+Order!$H$3/12),2))</f>
        <v/>
      </c>
      <c r="J324" s="4">
        <f>MAX(0,MIN(ROUND(K323*(1+Order!$H$3/12),2)-I324,E324-(G324)))</f>
        <v/>
      </c>
      <c r="K324" s="4">
        <f>MAX(0,ROUND(ROUND(K323*(1+Order!$H$3/12),2)-I324-J324,2))</f>
        <v/>
      </c>
      <c r="L324" s="4">
        <f>MIN(Order!$I$4,ROUND(N323*(1+Order!$H$4/12),2))</f>
        <v/>
      </c>
      <c r="M324" s="4">
        <f>MAX(0,MIN(ROUND(N323*(1+Order!$H$4/12),2)-L324,E324-(G324+J324)))</f>
        <v/>
      </c>
      <c r="N324" s="4">
        <f>MAX(0,ROUND(ROUND(N323*(1+Order!$H$4/12),2)-L324-M324,2))</f>
        <v/>
      </c>
      <c r="O324" s="4">
        <f>MIN(Order!$I$5,ROUND(Q323*(1+Order!$H$5/12),2))</f>
        <v/>
      </c>
      <c r="P324" s="4">
        <f>MAX(0,MIN(ROUND(Q323*(1+Order!$H$5/12),2)-O324,E324-(G324+J324+M324)))</f>
        <v/>
      </c>
      <c r="Q324" s="4">
        <f>MAX(0,ROUND(ROUND(Q323*(1+Order!$H$5/12),2)-O324-P324,2))</f>
        <v/>
      </c>
      <c r="R324" s="4">
        <f>MIN(Order!$I$6,ROUND(T323*(1+Order!$H$6/12),2))</f>
        <v/>
      </c>
      <c r="S324" s="4">
        <f>MAX(0,MIN(ROUND(T323*(1+Order!$H$6/12),2)-R324,E324-(G324+J324+M324+P324)))</f>
        <v/>
      </c>
      <c r="T324" s="4">
        <f>MAX(0,ROUND(ROUND(T323*(1+Order!$H$6/12),2)-R324-S324,2))</f>
        <v/>
      </c>
      <c r="U324" s="4">
        <f>MIN(Order!$I$7,ROUND(W323*(1+Order!$H$7/12),2))</f>
        <v/>
      </c>
      <c r="V324" s="4">
        <f>MAX(0,MIN(ROUND(W323*(1+Order!$H$7/12),2)-U324,E324-(G324+J324+M324+P324+S324)))</f>
        <v/>
      </c>
      <c r="W324" s="4">
        <f>MAX(0,ROUND(ROUND(W323*(1+Order!$H$7/12),2)-U324-V324,2))</f>
        <v/>
      </c>
      <c r="X324" s="4">
        <f>MIN(Order!$I$8,ROUND(Z323*(1+Order!$H$8/12),2))</f>
        <v/>
      </c>
      <c r="Y324" s="4">
        <f>MAX(0,MIN(ROUND(Z323*(1+Order!$H$8/12),2)-X324,E324-(G324+J324+M324+P324+S324+V324)))</f>
        <v/>
      </c>
      <c r="Z324" s="4">
        <f>MAX(0,ROUND(ROUND(Z323*(1+Order!$H$8/12),2)-X324-Y324,2))</f>
        <v/>
      </c>
      <c r="AA324" s="4">
        <f>MIN(Order!$I$9,ROUND(AC323*(1+Order!$H$9/12),2))</f>
        <v/>
      </c>
      <c r="AB324" s="4">
        <f>MAX(0,MIN(ROUND(AC323*(1+Order!$H$9/12),2)-AA324,E324-(G324+J324+M324+P324+S324+V324+Y324)))</f>
        <v/>
      </c>
      <c r="AC324" s="4">
        <f>MAX(0,ROUND(ROUND(AC323*(1+Order!$H$9/12),2)-AA324-AB324,2))</f>
        <v/>
      </c>
      <c r="AD324" s="4">
        <f>MIN(Order!$I$10,ROUND(AF323*(1+Order!$H$10/12),2))</f>
        <v/>
      </c>
      <c r="AE324" s="4">
        <f>MAX(0,MIN(ROUND(AF323*(1+Order!$H$10/12),2)-AD324,E324-(G324+J324+M324+P324+S324+V324+Y324+AB324)))</f>
        <v/>
      </c>
      <c r="AF324" s="4">
        <f>MAX(0,ROUND(ROUND(AF323*(1+Order!$H$10/12),2)-AD324-AE324,2))</f>
        <v/>
      </c>
      <c r="AG324" s="4">
        <f>MIN(Order!$I$11,ROUND(AI323*(1+Order!$H$11/12),2))</f>
        <v/>
      </c>
      <c r="AH324" s="4">
        <f>MAX(0,MIN(ROUND(AI323*(1+Order!$H$11/12),2)-AG324,E324-(G324+J324+M324+P324+S324+V324+Y324+AB324+AE324)))</f>
        <v/>
      </c>
      <c r="AI324" s="4">
        <f>MAX(0,ROUND(ROUND(AI323*(1+Order!$H$11/12),2)-AG324-AH324,2))</f>
        <v/>
      </c>
    </row>
    <row r="325">
      <c r="A325" t="n">
        <v>322</v>
      </c>
      <c r="B325" s="16">
        <f>EDATE('Start here'!$B$7,A325-1)</f>
        <v/>
      </c>
      <c r="C325" s="4">
        <f>H325+K325+N325+Q325+T325+W325+Z325+AC325+AF325+AI325</f>
        <v/>
      </c>
      <c r="D325" s="4">
        <f>ROUND(H324*Order!$H$2/12,2)+ROUND(K324*Order!$H$3/12,2)+ROUND(N324*Order!$H$4/12,2)+ROUND(Q324*Order!$H$5/12,2)+ROUND(T324*Order!$H$6/12,2)+ROUND(W324*Order!$H$7/12,2)+ROUND(Z324*Order!$H$8/12,2)+ROUND(AC324*Order!$H$9/12,2)+ROUND(AF324*Order!$H$10/12,2)+ROUND(AI324*Order!$H$11/12,2)</f>
        <v/>
      </c>
      <c r="E325" s="4">
        <f>MAX(0,'Start here'!$B$6-(F325+I325+L325+O325+R325+U325+X325+AA325+AD325+AG325))</f>
        <v/>
      </c>
      <c r="F325" s="4">
        <f>MIN(Order!$I$2,ROUND(H324*(1+Order!$H$2/12),2))</f>
        <v/>
      </c>
      <c r="G325" s="4">
        <f>MAX(0,MIN(ROUND(H324*(1+Order!$H$2/12),2)-F325,E325-(0)))</f>
        <v/>
      </c>
      <c r="H325" s="4">
        <f>MAX(0,ROUND(ROUND(H324*(1+Order!$H$2/12),2)-F325-G325,2))</f>
        <v/>
      </c>
      <c r="I325" s="4">
        <f>MIN(Order!$I$3,ROUND(K324*(1+Order!$H$3/12),2))</f>
        <v/>
      </c>
      <c r="J325" s="4">
        <f>MAX(0,MIN(ROUND(K324*(1+Order!$H$3/12),2)-I325,E325-(G325)))</f>
        <v/>
      </c>
      <c r="K325" s="4">
        <f>MAX(0,ROUND(ROUND(K324*(1+Order!$H$3/12),2)-I325-J325,2))</f>
        <v/>
      </c>
      <c r="L325" s="4">
        <f>MIN(Order!$I$4,ROUND(N324*(1+Order!$H$4/12),2))</f>
        <v/>
      </c>
      <c r="M325" s="4">
        <f>MAX(0,MIN(ROUND(N324*(1+Order!$H$4/12),2)-L325,E325-(G325+J325)))</f>
        <v/>
      </c>
      <c r="N325" s="4">
        <f>MAX(0,ROUND(ROUND(N324*(1+Order!$H$4/12),2)-L325-M325,2))</f>
        <v/>
      </c>
      <c r="O325" s="4">
        <f>MIN(Order!$I$5,ROUND(Q324*(1+Order!$H$5/12),2))</f>
        <v/>
      </c>
      <c r="P325" s="4">
        <f>MAX(0,MIN(ROUND(Q324*(1+Order!$H$5/12),2)-O325,E325-(G325+J325+M325)))</f>
        <v/>
      </c>
      <c r="Q325" s="4">
        <f>MAX(0,ROUND(ROUND(Q324*(1+Order!$H$5/12),2)-O325-P325,2))</f>
        <v/>
      </c>
      <c r="R325" s="4">
        <f>MIN(Order!$I$6,ROUND(T324*(1+Order!$H$6/12),2))</f>
        <v/>
      </c>
      <c r="S325" s="4">
        <f>MAX(0,MIN(ROUND(T324*(1+Order!$H$6/12),2)-R325,E325-(G325+J325+M325+P325)))</f>
        <v/>
      </c>
      <c r="T325" s="4">
        <f>MAX(0,ROUND(ROUND(T324*(1+Order!$H$6/12),2)-R325-S325,2))</f>
        <v/>
      </c>
      <c r="U325" s="4">
        <f>MIN(Order!$I$7,ROUND(W324*(1+Order!$H$7/12),2))</f>
        <v/>
      </c>
      <c r="V325" s="4">
        <f>MAX(0,MIN(ROUND(W324*(1+Order!$H$7/12),2)-U325,E325-(G325+J325+M325+P325+S325)))</f>
        <v/>
      </c>
      <c r="W325" s="4">
        <f>MAX(0,ROUND(ROUND(W324*(1+Order!$H$7/12),2)-U325-V325,2))</f>
        <v/>
      </c>
      <c r="X325" s="4">
        <f>MIN(Order!$I$8,ROUND(Z324*(1+Order!$H$8/12),2))</f>
        <v/>
      </c>
      <c r="Y325" s="4">
        <f>MAX(0,MIN(ROUND(Z324*(1+Order!$H$8/12),2)-X325,E325-(G325+J325+M325+P325+S325+V325)))</f>
        <v/>
      </c>
      <c r="Z325" s="4">
        <f>MAX(0,ROUND(ROUND(Z324*(1+Order!$H$8/12),2)-X325-Y325,2))</f>
        <v/>
      </c>
      <c r="AA325" s="4">
        <f>MIN(Order!$I$9,ROUND(AC324*(1+Order!$H$9/12),2))</f>
        <v/>
      </c>
      <c r="AB325" s="4">
        <f>MAX(0,MIN(ROUND(AC324*(1+Order!$H$9/12),2)-AA325,E325-(G325+J325+M325+P325+S325+V325+Y325)))</f>
        <v/>
      </c>
      <c r="AC325" s="4">
        <f>MAX(0,ROUND(ROUND(AC324*(1+Order!$H$9/12),2)-AA325-AB325,2))</f>
        <v/>
      </c>
      <c r="AD325" s="4">
        <f>MIN(Order!$I$10,ROUND(AF324*(1+Order!$H$10/12),2))</f>
        <v/>
      </c>
      <c r="AE325" s="4">
        <f>MAX(0,MIN(ROUND(AF324*(1+Order!$H$10/12),2)-AD325,E325-(G325+J325+M325+P325+S325+V325+Y325+AB325)))</f>
        <v/>
      </c>
      <c r="AF325" s="4">
        <f>MAX(0,ROUND(ROUND(AF324*(1+Order!$H$10/12),2)-AD325-AE325,2))</f>
        <v/>
      </c>
      <c r="AG325" s="4">
        <f>MIN(Order!$I$11,ROUND(AI324*(1+Order!$H$11/12),2))</f>
        <v/>
      </c>
      <c r="AH325" s="4">
        <f>MAX(0,MIN(ROUND(AI324*(1+Order!$H$11/12),2)-AG325,E325-(G325+J325+M325+P325+S325+V325+Y325+AB325+AE325)))</f>
        <v/>
      </c>
      <c r="AI325" s="4">
        <f>MAX(0,ROUND(ROUND(AI324*(1+Order!$H$11/12),2)-AG325-AH325,2))</f>
        <v/>
      </c>
    </row>
    <row r="326">
      <c r="A326" t="n">
        <v>323</v>
      </c>
      <c r="B326" s="16">
        <f>EDATE('Start here'!$B$7,A326-1)</f>
        <v/>
      </c>
      <c r="C326" s="4">
        <f>H326+K326+N326+Q326+T326+W326+Z326+AC326+AF326+AI326</f>
        <v/>
      </c>
      <c r="D326" s="4">
        <f>ROUND(H325*Order!$H$2/12,2)+ROUND(K325*Order!$H$3/12,2)+ROUND(N325*Order!$H$4/12,2)+ROUND(Q325*Order!$H$5/12,2)+ROUND(T325*Order!$H$6/12,2)+ROUND(W325*Order!$H$7/12,2)+ROUND(Z325*Order!$H$8/12,2)+ROUND(AC325*Order!$H$9/12,2)+ROUND(AF325*Order!$H$10/12,2)+ROUND(AI325*Order!$H$11/12,2)</f>
        <v/>
      </c>
      <c r="E326" s="4">
        <f>MAX(0,'Start here'!$B$6-(F326+I326+L326+O326+R326+U326+X326+AA326+AD326+AG326))</f>
        <v/>
      </c>
      <c r="F326" s="4">
        <f>MIN(Order!$I$2,ROUND(H325*(1+Order!$H$2/12),2))</f>
        <v/>
      </c>
      <c r="G326" s="4">
        <f>MAX(0,MIN(ROUND(H325*(1+Order!$H$2/12),2)-F326,E326-(0)))</f>
        <v/>
      </c>
      <c r="H326" s="4">
        <f>MAX(0,ROUND(ROUND(H325*(1+Order!$H$2/12),2)-F326-G326,2))</f>
        <v/>
      </c>
      <c r="I326" s="4">
        <f>MIN(Order!$I$3,ROUND(K325*(1+Order!$H$3/12),2))</f>
        <v/>
      </c>
      <c r="J326" s="4">
        <f>MAX(0,MIN(ROUND(K325*(1+Order!$H$3/12),2)-I326,E326-(G326)))</f>
        <v/>
      </c>
      <c r="K326" s="4">
        <f>MAX(0,ROUND(ROUND(K325*(1+Order!$H$3/12),2)-I326-J326,2))</f>
        <v/>
      </c>
      <c r="L326" s="4">
        <f>MIN(Order!$I$4,ROUND(N325*(1+Order!$H$4/12),2))</f>
        <v/>
      </c>
      <c r="M326" s="4">
        <f>MAX(0,MIN(ROUND(N325*(1+Order!$H$4/12),2)-L326,E326-(G326+J326)))</f>
        <v/>
      </c>
      <c r="N326" s="4">
        <f>MAX(0,ROUND(ROUND(N325*(1+Order!$H$4/12),2)-L326-M326,2))</f>
        <v/>
      </c>
      <c r="O326" s="4">
        <f>MIN(Order!$I$5,ROUND(Q325*(1+Order!$H$5/12),2))</f>
        <v/>
      </c>
      <c r="P326" s="4">
        <f>MAX(0,MIN(ROUND(Q325*(1+Order!$H$5/12),2)-O326,E326-(G326+J326+M326)))</f>
        <v/>
      </c>
      <c r="Q326" s="4">
        <f>MAX(0,ROUND(ROUND(Q325*(1+Order!$H$5/12),2)-O326-P326,2))</f>
        <v/>
      </c>
      <c r="R326" s="4">
        <f>MIN(Order!$I$6,ROUND(T325*(1+Order!$H$6/12),2))</f>
        <v/>
      </c>
      <c r="S326" s="4">
        <f>MAX(0,MIN(ROUND(T325*(1+Order!$H$6/12),2)-R326,E326-(G326+J326+M326+P326)))</f>
        <v/>
      </c>
      <c r="T326" s="4">
        <f>MAX(0,ROUND(ROUND(T325*(1+Order!$H$6/12),2)-R326-S326,2))</f>
        <v/>
      </c>
      <c r="U326" s="4">
        <f>MIN(Order!$I$7,ROUND(W325*(1+Order!$H$7/12),2))</f>
        <v/>
      </c>
      <c r="V326" s="4">
        <f>MAX(0,MIN(ROUND(W325*(1+Order!$H$7/12),2)-U326,E326-(G326+J326+M326+P326+S326)))</f>
        <v/>
      </c>
      <c r="W326" s="4">
        <f>MAX(0,ROUND(ROUND(W325*(1+Order!$H$7/12),2)-U326-V326,2))</f>
        <v/>
      </c>
      <c r="X326" s="4">
        <f>MIN(Order!$I$8,ROUND(Z325*(1+Order!$H$8/12),2))</f>
        <v/>
      </c>
      <c r="Y326" s="4">
        <f>MAX(0,MIN(ROUND(Z325*(1+Order!$H$8/12),2)-X326,E326-(G326+J326+M326+P326+S326+V326)))</f>
        <v/>
      </c>
      <c r="Z326" s="4">
        <f>MAX(0,ROUND(ROUND(Z325*(1+Order!$H$8/12),2)-X326-Y326,2))</f>
        <v/>
      </c>
      <c r="AA326" s="4">
        <f>MIN(Order!$I$9,ROUND(AC325*(1+Order!$H$9/12),2))</f>
        <v/>
      </c>
      <c r="AB326" s="4">
        <f>MAX(0,MIN(ROUND(AC325*(1+Order!$H$9/12),2)-AA326,E326-(G326+J326+M326+P326+S326+V326+Y326)))</f>
        <v/>
      </c>
      <c r="AC326" s="4">
        <f>MAX(0,ROUND(ROUND(AC325*(1+Order!$H$9/12),2)-AA326-AB326,2))</f>
        <v/>
      </c>
      <c r="AD326" s="4">
        <f>MIN(Order!$I$10,ROUND(AF325*(1+Order!$H$10/12),2))</f>
        <v/>
      </c>
      <c r="AE326" s="4">
        <f>MAX(0,MIN(ROUND(AF325*(1+Order!$H$10/12),2)-AD326,E326-(G326+J326+M326+P326+S326+V326+Y326+AB326)))</f>
        <v/>
      </c>
      <c r="AF326" s="4">
        <f>MAX(0,ROUND(ROUND(AF325*(1+Order!$H$10/12),2)-AD326-AE326,2))</f>
        <v/>
      </c>
      <c r="AG326" s="4">
        <f>MIN(Order!$I$11,ROUND(AI325*(1+Order!$H$11/12),2))</f>
        <v/>
      </c>
      <c r="AH326" s="4">
        <f>MAX(0,MIN(ROUND(AI325*(1+Order!$H$11/12),2)-AG326,E326-(G326+J326+M326+P326+S326+V326+Y326+AB326+AE326)))</f>
        <v/>
      </c>
      <c r="AI326" s="4">
        <f>MAX(0,ROUND(ROUND(AI325*(1+Order!$H$11/12),2)-AG326-AH326,2))</f>
        <v/>
      </c>
    </row>
    <row r="327">
      <c r="A327" t="n">
        <v>324</v>
      </c>
      <c r="B327" s="16">
        <f>EDATE('Start here'!$B$7,A327-1)</f>
        <v/>
      </c>
      <c r="C327" s="4">
        <f>H327+K327+N327+Q327+T327+W327+Z327+AC327+AF327+AI327</f>
        <v/>
      </c>
      <c r="D327" s="4">
        <f>ROUND(H326*Order!$H$2/12,2)+ROUND(K326*Order!$H$3/12,2)+ROUND(N326*Order!$H$4/12,2)+ROUND(Q326*Order!$H$5/12,2)+ROUND(T326*Order!$H$6/12,2)+ROUND(W326*Order!$H$7/12,2)+ROUND(Z326*Order!$H$8/12,2)+ROUND(AC326*Order!$H$9/12,2)+ROUND(AF326*Order!$H$10/12,2)+ROUND(AI326*Order!$H$11/12,2)</f>
        <v/>
      </c>
      <c r="E327" s="4">
        <f>MAX(0,'Start here'!$B$6-(F327+I327+L327+O327+R327+U327+X327+AA327+AD327+AG327))</f>
        <v/>
      </c>
      <c r="F327" s="4">
        <f>MIN(Order!$I$2,ROUND(H326*(1+Order!$H$2/12),2))</f>
        <v/>
      </c>
      <c r="G327" s="4">
        <f>MAX(0,MIN(ROUND(H326*(1+Order!$H$2/12),2)-F327,E327-(0)))</f>
        <v/>
      </c>
      <c r="H327" s="4">
        <f>MAX(0,ROUND(ROUND(H326*(1+Order!$H$2/12),2)-F327-G327,2))</f>
        <v/>
      </c>
      <c r="I327" s="4">
        <f>MIN(Order!$I$3,ROUND(K326*(1+Order!$H$3/12),2))</f>
        <v/>
      </c>
      <c r="J327" s="4">
        <f>MAX(0,MIN(ROUND(K326*(1+Order!$H$3/12),2)-I327,E327-(G327)))</f>
        <v/>
      </c>
      <c r="K327" s="4">
        <f>MAX(0,ROUND(ROUND(K326*(1+Order!$H$3/12),2)-I327-J327,2))</f>
        <v/>
      </c>
      <c r="L327" s="4">
        <f>MIN(Order!$I$4,ROUND(N326*(1+Order!$H$4/12),2))</f>
        <v/>
      </c>
      <c r="M327" s="4">
        <f>MAX(0,MIN(ROUND(N326*(1+Order!$H$4/12),2)-L327,E327-(G327+J327)))</f>
        <v/>
      </c>
      <c r="N327" s="4">
        <f>MAX(0,ROUND(ROUND(N326*(1+Order!$H$4/12),2)-L327-M327,2))</f>
        <v/>
      </c>
      <c r="O327" s="4">
        <f>MIN(Order!$I$5,ROUND(Q326*(1+Order!$H$5/12),2))</f>
        <v/>
      </c>
      <c r="P327" s="4">
        <f>MAX(0,MIN(ROUND(Q326*(1+Order!$H$5/12),2)-O327,E327-(G327+J327+M327)))</f>
        <v/>
      </c>
      <c r="Q327" s="4">
        <f>MAX(0,ROUND(ROUND(Q326*(1+Order!$H$5/12),2)-O327-P327,2))</f>
        <v/>
      </c>
      <c r="R327" s="4">
        <f>MIN(Order!$I$6,ROUND(T326*(1+Order!$H$6/12),2))</f>
        <v/>
      </c>
      <c r="S327" s="4">
        <f>MAX(0,MIN(ROUND(T326*(1+Order!$H$6/12),2)-R327,E327-(G327+J327+M327+P327)))</f>
        <v/>
      </c>
      <c r="T327" s="4">
        <f>MAX(0,ROUND(ROUND(T326*(1+Order!$H$6/12),2)-R327-S327,2))</f>
        <v/>
      </c>
      <c r="U327" s="4">
        <f>MIN(Order!$I$7,ROUND(W326*(1+Order!$H$7/12),2))</f>
        <v/>
      </c>
      <c r="V327" s="4">
        <f>MAX(0,MIN(ROUND(W326*(1+Order!$H$7/12),2)-U327,E327-(G327+J327+M327+P327+S327)))</f>
        <v/>
      </c>
      <c r="W327" s="4">
        <f>MAX(0,ROUND(ROUND(W326*(1+Order!$H$7/12),2)-U327-V327,2))</f>
        <v/>
      </c>
      <c r="X327" s="4">
        <f>MIN(Order!$I$8,ROUND(Z326*(1+Order!$H$8/12),2))</f>
        <v/>
      </c>
      <c r="Y327" s="4">
        <f>MAX(0,MIN(ROUND(Z326*(1+Order!$H$8/12),2)-X327,E327-(G327+J327+M327+P327+S327+V327)))</f>
        <v/>
      </c>
      <c r="Z327" s="4">
        <f>MAX(0,ROUND(ROUND(Z326*(1+Order!$H$8/12),2)-X327-Y327,2))</f>
        <v/>
      </c>
      <c r="AA327" s="4">
        <f>MIN(Order!$I$9,ROUND(AC326*(1+Order!$H$9/12),2))</f>
        <v/>
      </c>
      <c r="AB327" s="4">
        <f>MAX(0,MIN(ROUND(AC326*(1+Order!$H$9/12),2)-AA327,E327-(G327+J327+M327+P327+S327+V327+Y327)))</f>
        <v/>
      </c>
      <c r="AC327" s="4">
        <f>MAX(0,ROUND(ROUND(AC326*(1+Order!$H$9/12),2)-AA327-AB327,2))</f>
        <v/>
      </c>
      <c r="AD327" s="4">
        <f>MIN(Order!$I$10,ROUND(AF326*(1+Order!$H$10/12),2))</f>
        <v/>
      </c>
      <c r="AE327" s="4">
        <f>MAX(0,MIN(ROUND(AF326*(1+Order!$H$10/12),2)-AD327,E327-(G327+J327+M327+P327+S327+V327+Y327+AB327)))</f>
        <v/>
      </c>
      <c r="AF327" s="4">
        <f>MAX(0,ROUND(ROUND(AF326*(1+Order!$H$10/12),2)-AD327-AE327,2))</f>
        <v/>
      </c>
      <c r="AG327" s="4">
        <f>MIN(Order!$I$11,ROUND(AI326*(1+Order!$H$11/12),2))</f>
        <v/>
      </c>
      <c r="AH327" s="4">
        <f>MAX(0,MIN(ROUND(AI326*(1+Order!$H$11/12),2)-AG327,E327-(G327+J327+M327+P327+S327+V327+Y327+AB327+AE327)))</f>
        <v/>
      </c>
      <c r="AI327" s="4">
        <f>MAX(0,ROUND(ROUND(AI326*(1+Order!$H$11/12),2)-AG327-AH327,2))</f>
        <v/>
      </c>
    </row>
    <row r="328">
      <c r="A328" t="n">
        <v>325</v>
      </c>
      <c r="B328" s="16">
        <f>EDATE('Start here'!$B$7,A328-1)</f>
        <v/>
      </c>
      <c r="C328" s="4">
        <f>H328+K328+N328+Q328+T328+W328+Z328+AC328+AF328+AI328</f>
        <v/>
      </c>
      <c r="D328" s="4">
        <f>ROUND(H327*Order!$H$2/12,2)+ROUND(K327*Order!$H$3/12,2)+ROUND(N327*Order!$H$4/12,2)+ROUND(Q327*Order!$H$5/12,2)+ROUND(T327*Order!$H$6/12,2)+ROUND(W327*Order!$H$7/12,2)+ROUND(Z327*Order!$H$8/12,2)+ROUND(AC327*Order!$H$9/12,2)+ROUND(AF327*Order!$H$10/12,2)+ROUND(AI327*Order!$H$11/12,2)</f>
        <v/>
      </c>
      <c r="E328" s="4">
        <f>MAX(0,'Start here'!$B$6-(F328+I328+L328+O328+R328+U328+X328+AA328+AD328+AG328))</f>
        <v/>
      </c>
      <c r="F328" s="4">
        <f>MIN(Order!$I$2,ROUND(H327*(1+Order!$H$2/12),2))</f>
        <v/>
      </c>
      <c r="G328" s="4">
        <f>MAX(0,MIN(ROUND(H327*(1+Order!$H$2/12),2)-F328,E328-(0)))</f>
        <v/>
      </c>
      <c r="H328" s="4">
        <f>MAX(0,ROUND(ROUND(H327*(1+Order!$H$2/12),2)-F328-G328,2))</f>
        <v/>
      </c>
      <c r="I328" s="4">
        <f>MIN(Order!$I$3,ROUND(K327*(1+Order!$H$3/12),2))</f>
        <v/>
      </c>
      <c r="J328" s="4">
        <f>MAX(0,MIN(ROUND(K327*(1+Order!$H$3/12),2)-I328,E328-(G328)))</f>
        <v/>
      </c>
      <c r="K328" s="4">
        <f>MAX(0,ROUND(ROUND(K327*(1+Order!$H$3/12),2)-I328-J328,2))</f>
        <v/>
      </c>
      <c r="L328" s="4">
        <f>MIN(Order!$I$4,ROUND(N327*(1+Order!$H$4/12),2))</f>
        <v/>
      </c>
      <c r="M328" s="4">
        <f>MAX(0,MIN(ROUND(N327*(1+Order!$H$4/12),2)-L328,E328-(G328+J328)))</f>
        <v/>
      </c>
      <c r="N328" s="4">
        <f>MAX(0,ROUND(ROUND(N327*(1+Order!$H$4/12),2)-L328-M328,2))</f>
        <v/>
      </c>
      <c r="O328" s="4">
        <f>MIN(Order!$I$5,ROUND(Q327*(1+Order!$H$5/12),2))</f>
        <v/>
      </c>
      <c r="P328" s="4">
        <f>MAX(0,MIN(ROUND(Q327*(1+Order!$H$5/12),2)-O328,E328-(G328+J328+M328)))</f>
        <v/>
      </c>
      <c r="Q328" s="4">
        <f>MAX(0,ROUND(ROUND(Q327*(1+Order!$H$5/12),2)-O328-P328,2))</f>
        <v/>
      </c>
      <c r="R328" s="4">
        <f>MIN(Order!$I$6,ROUND(T327*(1+Order!$H$6/12),2))</f>
        <v/>
      </c>
      <c r="S328" s="4">
        <f>MAX(0,MIN(ROUND(T327*(1+Order!$H$6/12),2)-R328,E328-(G328+J328+M328+P328)))</f>
        <v/>
      </c>
      <c r="T328" s="4">
        <f>MAX(0,ROUND(ROUND(T327*(1+Order!$H$6/12),2)-R328-S328,2))</f>
        <v/>
      </c>
      <c r="U328" s="4">
        <f>MIN(Order!$I$7,ROUND(W327*(1+Order!$H$7/12),2))</f>
        <v/>
      </c>
      <c r="V328" s="4">
        <f>MAX(0,MIN(ROUND(W327*(1+Order!$H$7/12),2)-U328,E328-(G328+J328+M328+P328+S328)))</f>
        <v/>
      </c>
      <c r="W328" s="4">
        <f>MAX(0,ROUND(ROUND(W327*(1+Order!$H$7/12),2)-U328-V328,2))</f>
        <v/>
      </c>
      <c r="X328" s="4">
        <f>MIN(Order!$I$8,ROUND(Z327*(1+Order!$H$8/12),2))</f>
        <v/>
      </c>
      <c r="Y328" s="4">
        <f>MAX(0,MIN(ROUND(Z327*(1+Order!$H$8/12),2)-X328,E328-(G328+J328+M328+P328+S328+V328)))</f>
        <v/>
      </c>
      <c r="Z328" s="4">
        <f>MAX(0,ROUND(ROUND(Z327*(1+Order!$H$8/12),2)-X328-Y328,2))</f>
        <v/>
      </c>
      <c r="AA328" s="4">
        <f>MIN(Order!$I$9,ROUND(AC327*(1+Order!$H$9/12),2))</f>
        <v/>
      </c>
      <c r="AB328" s="4">
        <f>MAX(0,MIN(ROUND(AC327*(1+Order!$H$9/12),2)-AA328,E328-(G328+J328+M328+P328+S328+V328+Y328)))</f>
        <v/>
      </c>
      <c r="AC328" s="4">
        <f>MAX(0,ROUND(ROUND(AC327*(1+Order!$H$9/12),2)-AA328-AB328,2))</f>
        <v/>
      </c>
      <c r="AD328" s="4">
        <f>MIN(Order!$I$10,ROUND(AF327*(1+Order!$H$10/12),2))</f>
        <v/>
      </c>
      <c r="AE328" s="4">
        <f>MAX(0,MIN(ROUND(AF327*(1+Order!$H$10/12),2)-AD328,E328-(G328+J328+M328+P328+S328+V328+Y328+AB328)))</f>
        <v/>
      </c>
      <c r="AF328" s="4">
        <f>MAX(0,ROUND(ROUND(AF327*(1+Order!$H$10/12),2)-AD328-AE328,2))</f>
        <v/>
      </c>
      <c r="AG328" s="4">
        <f>MIN(Order!$I$11,ROUND(AI327*(1+Order!$H$11/12),2))</f>
        <v/>
      </c>
      <c r="AH328" s="4">
        <f>MAX(0,MIN(ROUND(AI327*(1+Order!$H$11/12),2)-AG328,E328-(G328+J328+M328+P328+S328+V328+Y328+AB328+AE328)))</f>
        <v/>
      </c>
      <c r="AI328" s="4">
        <f>MAX(0,ROUND(ROUND(AI327*(1+Order!$H$11/12),2)-AG328-AH328,2))</f>
        <v/>
      </c>
    </row>
    <row r="329">
      <c r="A329" t="n">
        <v>326</v>
      </c>
      <c r="B329" s="16">
        <f>EDATE('Start here'!$B$7,A329-1)</f>
        <v/>
      </c>
      <c r="C329" s="4">
        <f>H329+K329+N329+Q329+T329+W329+Z329+AC329+AF329+AI329</f>
        <v/>
      </c>
      <c r="D329" s="4">
        <f>ROUND(H328*Order!$H$2/12,2)+ROUND(K328*Order!$H$3/12,2)+ROUND(N328*Order!$H$4/12,2)+ROUND(Q328*Order!$H$5/12,2)+ROUND(T328*Order!$H$6/12,2)+ROUND(W328*Order!$H$7/12,2)+ROUND(Z328*Order!$H$8/12,2)+ROUND(AC328*Order!$H$9/12,2)+ROUND(AF328*Order!$H$10/12,2)+ROUND(AI328*Order!$H$11/12,2)</f>
        <v/>
      </c>
      <c r="E329" s="4">
        <f>MAX(0,'Start here'!$B$6-(F329+I329+L329+O329+R329+U329+X329+AA329+AD329+AG329))</f>
        <v/>
      </c>
      <c r="F329" s="4">
        <f>MIN(Order!$I$2,ROUND(H328*(1+Order!$H$2/12),2))</f>
        <v/>
      </c>
      <c r="G329" s="4">
        <f>MAX(0,MIN(ROUND(H328*(1+Order!$H$2/12),2)-F329,E329-(0)))</f>
        <v/>
      </c>
      <c r="H329" s="4">
        <f>MAX(0,ROUND(ROUND(H328*(1+Order!$H$2/12),2)-F329-G329,2))</f>
        <v/>
      </c>
      <c r="I329" s="4">
        <f>MIN(Order!$I$3,ROUND(K328*(1+Order!$H$3/12),2))</f>
        <v/>
      </c>
      <c r="J329" s="4">
        <f>MAX(0,MIN(ROUND(K328*(1+Order!$H$3/12),2)-I329,E329-(G329)))</f>
        <v/>
      </c>
      <c r="K329" s="4">
        <f>MAX(0,ROUND(ROUND(K328*(1+Order!$H$3/12),2)-I329-J329,2))</f>
        <v/>
      </c>
      <c r="L329" s="4">
        <f>MIN(Order!$I$4,ROUND(N328*(1+Order!$H$4/12),2))</f>
        <v/>
      </c>
      <c r="M329" s="4">
        <f>MAX(0,MIN(ROUND(N328*(1+Order!$H$4/12),2)-L329,E329-(G329+J329)))</f>
        <v/>
      </c>
      <c r="N329" s="4">
        <f>MAX(0,ROUND(ROUND(N328*(1+Order!$H$4/12),2)-L329-M329,2))</f>
        <v/>
      </c>
      <c r="O329" s="4">
        <f>MIN(Order!$I$5,ROUND(Q328*(1+Order!$H$5/12),2))</f>
        <v/>
      </c>
      <c r="P329" s="4">
        <f>MAX(0,MIN(ROUND(Q328*(1+Order!$H$5/12),2)-O329,E329-(G329+J329+M329)))</f>
        <v/>
      </c>
      <c r="Q329" s="4">
        <f>MAX(0,ROUND(ROUND(Q328*(1+Order!$H$5/12),2)-O329-P329,2))</f>
        <v/>
      </c>
      <c r="R329" s="4">
        <f>MIN(Order!$I$6,ROUND(T328*(1+Order!$H$6/12),2))</f>
        <v/>
      </c>
      <c r="S329" s="4">
        <f>MAX(0,MIN(ROUND(T328*(1+Order!$H$6/12),2)-R329,E329-(G329+J329+M329+P329)))</f>
        <v/>
      </c>
      <c r="T329" s="4">
        <f>MAX(0,ROUND(ROUND(T328*(1+Order!$H$6/12),2)-R329-S329,2))</f>
        <v/>
      </c>
      <c r="U329" s="4">
        <f>MIN(Order!$I$7,ROUND(W328*(1+Order!$H$7/12),2))</f>
        <v/>
      </c>
      <c r="V329" s="4">
        <f>MAX(0,MIN(ROUND(W328*(1+Order!$H$7/12),2)-U329,E329-(G329+J329+M329+P329+S329)))</f>
        <v/>
      </c>
      <c r="W329" s="4">
        <f>MAX(0,ROUND(ROUND(W328*(1+Order!$H$7/12),2)-U329-V329,2))</f>
        <v/>
      </c>
      <c r="X329" s="4">
        <f>MIN(Order!$I$8,ROUND(Z328*(1+Order!$H$8/12),2))</f>
        <v/>
      </c>
      <c r="Y329" s="4">
        <f>MAX(0,MIN(ROUND(Z328*(1+Order!$H$8/12),2)-X329,E329-(G329+J329+M329+P329+S329+V329)))</f>
        <v/>
      </c>
      <c r="Z329" s="4">
        <f>MAX(0,ROUND(ROUND(Z328*(1+Order!$H$8/12),2)-X329-Y329,2))</f>
        <v/>
      </c>
      <c r="AA329" s="4">
        <f>MIN(Order!$I$9,ROUND(AC328*(1+Order!$H$9/12),2))</f>
        <v/>
      </c>
      <c r="AB329" s="4">
        <f>MAX(0,MIN(ROUND(AC328*(1+Order!$H$9/12),2)-AA329,E329-(G329+J329+M329+P329+S329+V329+Y329)))</f>
        <v/>
      </c>
      <c r="AC329" s="4">
        <f>MAX(0,ROUND(ROUND(AC328*(1+Order!$H$9/12),2)-AA329-AB329,2))</f>
        <v/>
      </c>
      <c r="AD329" s="4">
        <f>MIN(Order!$I$10,ROUND(AF328*(1+Order!$H$10/12),2))</f>
        <v/>
      </c>
      <c r="AE329" s="4">
        <f>MAX(0,MIN(ROUND(AF328*(1+Order!$H$10/12),2)-AD329,E329-(G329+J329+M329+P329+S329+V329+Y329+AB329)))</f>
        <v/>
      </c>
      <c r="AF329" s="4">
        <f>MAX(0,ROUND(ROUND(AF328*(1+Order!$H$10/12),2)-AD329-AE329,2))</f>
        <v/>
      </c>
      <c r="AG329" s="4">
        <f>MIN(Order!$I$11,ROUND(AI328*(1+Order!$H$11/12),2))</f>
        <v/>
      </c>
      <c r="AH329" s="4">
        <f>MAX(0,MIN(ROUND(AI328*(1+Order!$H$11/12),2)-AG329,E329-(G329+J329+M329+P329+S329+V329+Y329+AB329+AE329)))</f>
        <v/>
      </c>
      <c r="AI329" s="4">
        <f>MAX(0,ROUND(ROUND(AI328*(1+Order!$H$11/12),2)-AG329-AH329,2))</f>
        <v/>
      </c>
    </row>
    <row r="330">
      <c r="A330" t="n">
        <v>327</v>
      </c>
      <c r="B330" s="16">
        <f>EDATE('Start here'!$B$7,A330-1)</f>
        <v/>
      </c>
      <c r="C330" s="4">
        <f>H330+K330+N330+Q330+T330+W330+Z330+AC330+AF330+AI330</f>
        <v/>
      </c>
      <c r="D330" s="4">
        <f>ROUND(H329*Order!$H$2/12,2)+ROUND(K329*Order!$H$3/12,2)+ROUND(N329*Order!$H$4/12,2)+ROUND(Q329*Order!$H$5/12,2)+ROUND(T329*Order!$H$6/12,2)+ROUND(W329*Order!$H$7/12,2)+ROUND(Z329*Order!$H$8/12,2)+ROUND(AC329*Order!$H$9/12,2)+ROUND(AF329*Order!$H$10/12,2)+ROUND(AI329*Order!$H$11/12,2)</f>
        <v/>
      </c>
      <c r="E330" s="4">
        <f>MAX(0,'Start here'!$B$6-(F330+I330+L330+O330+R330+U330+X330+AA330+AD330+AG330))</f>
        <v/>
      </c>
      <c r="F330" s="4">
        <f>MIN(Order!$I$2,ROUND(H329*(1+Order!$H$2/12),2))</f>
        <v/>
      </c>
      <c r="G330" s="4">
        <f>MAX(0,MIN(ROUND(H329*(1+Order!$H$2/12),2)-F330,E330-(0)))</f>
        <v/>
      </c>
      <c r="H330" s="4">
        <f>MAX(0,ROUND(ROUND(H329*(1+Order!$H$2/12),2)-F330-G330,2))</f>
        <v/>
      </c>
      <c r="I330" s="4">
        <f>MIN(Order!$I$3,ROUND(K329*(1+Order!$H$3/12),2))</f>
        <v/>
      </c>
      <c r="J330" s="4">
        <f>MAX(0,MIN(ROUND(K329*(1+Order!$H$3/12),2)-I330,E330-(G330)))</f>
        <v/>
      </c>
      <c r="K330" s="4">
        <f>MAX(0,ROUND(ROUND(K329*(1+Order!$H$3/12),2)-I330-J330,2))</f>
        <v/>
      </c>
      <c r="L330" s="4">
        <f>MIN(Order!$I$4,ROUND(N329*(1+Order!$H$4/12),2))</f>
        <v/>
      </c>
      <c r="M330" s="4">
        <f>MAX(0,MIN(ROUND(N329*(1+Order!$H$4/12),2)-L330,E330-(G330+J330)))</f>
        <v/>
      </c>
      <c r="N330" s="4">
        <f>MAX(0,ROUND(ROUND(N329*(1+Order!$H$4/12),2)-L330-M330,2))</f>
        <v/>
      </c>
      <c r="O330" s="4">
        <f>MIN(Order!$I$5,ROUND(Q329*(1+Order!$H$5/12),2))</f>
        <v/>
      </c>
      <c r="P330" s="4">
        <f>MAX(0,MIN(ROUND(Q329*(1+Order!$H$5/12),2)-O330,E330-(G330+J330+M330)))</f>
        <v/>
      </c>
      <c r="Q330" s="4">
        <f>MAX(0,ROUND(ROUND(Q329*(1+Order!$H$5/12),2)-O330-P330,2))</f>
        <v/>
      </c>
      <c r="R330" s="4">
        <f>MIN(Order!$I$6,ROUND(T329*(1+Order!$H$6/12),2))</f>
        <v/>
      </c>
      <c r="S330" s="4">
        <f>MAX(0,MIN(ROUND(T329*(1+Order!$H$6/12),2)-R330,E330-(G330+J330+M330+P330)))</f>
        <v/>
      </c>
      <c r="T330" s="4">
        <f>MAX(0,ROUND(ROUND(T329*(1+Order!$H$6/12),2)-R330-S330,2))</f>
        <v/>
      </c>
      <c r="U330" s="4">
        <f>MIN(Order!$I$7,ROUND(W329*(1+Order!$H$7/12),2))</f>
        <v/>
      </c>
      <c r="V330" s="4">
        <f>MAX(0,MIN(ROUND(W329*(1+Order!$H$7/12),2)-U330,E330-(G330+J330+M330+P330+S330)))</f>
        <v/>
      </c>
      <c r="W330" s="4">
        <f>MAX(0,ROUND(ROUND(W329*(1+Order!$H$7/12),2)-U330-V330,2))</f>
        <v/>
      </c>
      <c r="X330" s="4">
        <f>MIN(Order!$I$8,ROUND(Z329*(1+Order!$H$8/12),2))</f>
        <v/>
      </c>
      <c r="Y330" s="4">
        <f>MAX(0,MIN(ROUND(Z329*(1+Order!$H$8/12),2)-X330,E330-(G330+J330+M330+P330+S330+V330)))</f>
        <v/>
      </c>
      <c r="Z330" s="4">
        <f>MAX(0,ROUND(ROUND(Z329*(1+Order!$H$8/12),2)-X330-Y330,2))</f>
        <v/>
      </c>
      <c r="AA330" s="4">
        <f>MIN(Order!$I$9,ROUND(AC329*(1+Order!$H$9/12),2))</f>
        <v/>
      </c>
      <c r="AB330" s="4">
        <f>MAX(0,MIN(ROUND(AC329*(1+Order!$H$9/12),2)-AA330,E330-(G330+J330+M330+P330+S330+V330+Y330)))</f>
        <v/>
      </c>
      <c r="AC330" s="4">
        <f>MAX(0,ROUND(ROUND(AC329*(1+Order!$H$9/12),2)-AA330-AB330,2))</f>
        <v/>
      </c>
      <c r="AD330" s="4">
        <f>MIN(Order!$I$10,ROUND(AF329*(1+Order!$H$10/12),2))</f>
        <v/>
      </c>
      <c r="AE330" s="4">
        <f>MAX(0,MIN(ROUND(AF329*(1+Order!$H$10/12),2)-AD330,E330-(G330+J330+M330+P330+S330+V330+Y330+AB330)))</f>
        <v/>
      </c>
      <c r="AF330" s="4">
        <f>MAX(0,ROUND(ROUND(AF329*(1+Order!$H$10/12),2)-AD330-AE330,2))</f>
        <v/>
      </c>
      <c r="AG330" s="4">
        <f>MIN(Order!$I$11,ROUND(AI329*(1+Order!$H$11/12),2))</f>
        <v/>
      </c>
      <c r="AH330" s="4">
        <f>MAX(0,MIN(ROUND(AI329*(1+Order!$H$11/12),2)-AG330,E330-(G330+J330+M330+P330+S330+V330+Y330+AB330+AE330)))</f>
        <v/>
      </c>
      <c r="AI330" s="4">
        <f>MAX(0,ROUND(ROUND(AI329*(1+Order!$H$11/12),2)-AG330-AH330,2))</f>
        <v/>
      </c>
    </row>
    <row r="331">
      <c r="A331" t="n">
        <v>328</v>
      </c>
      <c r="B331" s="16">
        <f>EDATE('Start here'!$B$7,A331-1)</f>
        <v/>
      </c>
      <c r="C331" s="4">
        <f>H331+K331+N331+Q331+T331+W331+Z331+AC331+AF331+AI331</f>
        <v/>
      </c>
      <c r="D331" s="4">
        <f>ROUND(H330*Order!$H$2/12,2)+ROUND(K330*Order!$H$3/12,2)+ROUND(N330*Order!$H$4/12,2)+ROUND(Q330*Order!$H$5/12,2)+ROUND(T330*Order!$H$6/12,2)+ROUND(W330*Order!$H$7/12,2)+ROUND(Z330*Order!$H$8/12,2)+ROUND(AC330*Order!$H$9/12,2)+ROUND(AF330*Order!$H$10/12,2)+ROUND(AI330*Order!$H$11/12,2)</f>
        <v/>
      </c>
      <c r="E331" s="4">
        <f>MAX(0,'Start here'!$B$6-(F331+I331+L331+O331+R331+U331+X331+AA331+AD331+AG331))</f>
        <v/>
      </c>
      <c r="F331" s="4">
        <f>MIN(Order!$I$2,ROUND(H330*(1+Order!$H$2/12),2))</f>
        <v/>
      </c>
      <c r="G331" s="4">
        <f>MAX(0,MIN(ROUND(H330*(1+Order!$H$2/12),2)-F331,E331-(0)))</f>
        <v/>
      </c>
      <c r="H331" s="4">
        <f>MAX(0,ROUND(ROUND(H330*(1+Order!$H$2/12),2)-F331-G331,2))</f>
        <v/>
      </c>
      <c r="I331" s="4">
        <f>MIN(Order!$I$3,ROUND(K330*(1+Order!$H$3/12),2))</f>
        <v/>
      </c>
      <c r="J331" s="4">
        <f>MAX(0,MIN(ROUND(K330*(1+Order!$H$3/12),2)-I331,E331-(G331)))</f>
        <v/>
      </c>
      <c r="K331" s="4">
        <f>MAX(0,ROUND(ROUND(K330*(1+Order!$H$3/12),2)-I331-J331,2))</f>
        <v/>
      </c>
      <c r="L331" s="4">
        <f>MIN(Order!$I$4,ROUND(N330*(1+Order!$H$4/12),2))</f>
        <v/>
      </c>
      <c r="M331" s="4">
        <f>MAX(0,MIN(ROUND(N330*(1+Order!$H$4/12),2)-L331,E331-(G331+J331)))</f>
        <v/>
      </c>
      <c r="N331" s="4">
        <f>MAX(0,ROUND(ROUND(N330*(1+Order!$H$4/12),2)-L331-M331,2))</f>
        <v/>
      </c>
      <c r="O331" s="4">
        <f>MIN(Order!$I$5,ROUND(Q330*(1+Order!$H$5/12),2))</f>
        <v/>
      </c>
      <c r="P331" s="4">
        <f>MAX(0,MIN(ROUND(Q330*(1+Order!$H$5/12),2)-O331,E331-(G331+J331+M331)))</f>
        <v/>
      </c>
      <c r="Q331" s="4">
        <f>MAX(0,ROUND(ROUND(Q330*(1+Order!$H$5/12),2)-O331-P331,2))</f>
        <v/>
      </c>
      <c r="R331" s="4">
        <f>MIN(Order!$I$6,ROUND(T330*(1+Order!$H$6/12),2))</f>
        <v/>
      </c>
      <c r="S331" s="4">
        <f>MAX(0,MIN(ROUND(T330*(1+Order!$H$6/12),2)-R331,E331-(G331+J331+M331+P331)))</f>
        <v/>
      </c>
      <c r="T331" s="4">
        <f>MAX(0,ROUND(ROUND(T330*(1+Order!$H$6/12),2)-R331-S331,2))</f>
        <v/>
      </c>
      <c r="U331" s="4">
        <f>MIN(Order!$I$7,ROUND(W330*(1+Order!$H$7/12),2))</f>
        <v/>
      </c>
      <c r="V331" s="4">
        <f>MAX(0,MIN(ROUND(W330*(1+Order!$H$7/12),2)-U331,E331-(G331+J331+M331+P331+S331)))</f>
        <v/>
      </c>
      <c r="W331" s="4">
        <f>MAX(0,ROUND(ROUND(W330*(1+Order!$H$7/12),2)-U331-V331,2))</f>
        <v/>
      </c>
      <c r="X331" s="4">
        <f>MIN(Order!$I$8,ROUND(Z330*(1+Order!$H$8/12),2))</f>
        <v/>
      </c>
      <c r="Y331" s="4">
        <f>MAX(0,MIN(ROUND(Z330*(1+Order!$H$8/12),2)-X331,E331-(G331+J331+M331+P331+S331+V331)))</f>
        <v/>
      </c>
      <c r="Z331" s="4">
        <f>MAX(0,ROUND(ROUND(Z330*(1+Order!$H$8/12),2)-X331-Y331,2))</f>
        <v/>
      </c>
      <c r="AA331" s="4">
        <f>MIN(Order!$I$9,ROUND(AC330*(1+Order!$H$9/12),2))</f>
        <v/>
      </c>
      <c r="AB331" s="4">
        <f>MAX(0,MIN(ROUND(AC330*(1+Order!$H$9/12),2)-AA331,E331-(G331+J331+M331+P331+S331+V331+Y331)))</f>
        <v/>
      </c>
      <c r="AC331" s="4">
        <f>MAX(0,ROUND(ROUND(AC330*(1+Order!$H$9/12),2)-AA331-AB331,2))</f>
        <v/>
      </c>
      <c r="AD331" s="4">
        <f>MIN(Order!$I$10,ROUND(AF330*(1+Order!$H$10/12),2))</f>
        <v/>
      </c>
      <c r="AE331" s="4">
        <f>MAX(0,MIN(ROUND(AF330*(1+Order!$H$10/12),2)-AD331,E331-(G331+J331+M331+P331+S331+V331+Y331+AB331)))</f>
        <v/>
      </c>
      <c r="AF331" s="4">
        <f>MAX(0,ROUND(ROUND(AF330*(1+Order!$H$10/12),2)-AD331-AE331,2))</f>
        <v/>
      </c>
      <c r="AG331" s="4">
        <f>MIN(Order!$I$11,ROUND(AI330*(1+Order!$H$11/12),2))</f>
        <v/>
      </c>
      <c r="AH331" s="4">
        <f>MAX(0,MIN(ROUND(AI330*(1+Order!$H$11/12),2)-AG331,E331-(G331+J331+M331+P331+S331+V331+Y331+AB331+AE331)))</f>
        <v/>
      </c>
      <c r="AI331" s="4">
        <f>MAX(0,ROUND(ROUND(AI330*(1+Order!$H$11/12),2)-AG331-AH331,2))</f>
        <v/>
      </c>
    </row>
    <row r="332">
      <c r="A332" t="n">
        <v>329</v>
      </c>
      <c r="B332" s="16">
        <f>EDATE('Start here'!$B$7,A332-1)</f>
        <v/>
      </c>
      <c r="C332" s="4">
        <f>H332+K332+N332+Q332+T332+W332+Z332+AC332+AF332+AI332</f>
        <v/>
      </c>
      <c r="D332" s="4">
        <f>ROUND(H331*Order!$H$2/12,2)+ROUND(K331*Order!$H$3/12,2)+ROUND(N331*Order!$H$4/12,2)+ROUND(Q331*Order!$H$5/12,2)+ROUND(T331*Order!$H$6/12,2)+ROUND(W331*Order!$H$7/12,2)+ROUND(Z331*Order!$H$8/12,2)+ROUND(AC331*Order!$H$9/12,2)+ROUND(AF331*Order!$H$10/12,2)+ROUND(AI331*Order!$H$11/12,2)</f>
        <v/>
      </c>
      <c r="E332" s="4">
        <f>MAX(0,'Start here'!$B$6-(F332+I332+L332+O332+R332+U332+X332+AA332+AD332+AG332))</f>
        <v/>
      </c>
      <c r="F332" s="4">
        <f>MIN(Order!$I$2,ROUND(H331*(1+Order!$H$2/12),2))</f>
        <v/>
      </c>
      <c r="G332" s="4">
        <f>MAX(0,MIN(ROUND(H331*(1+Order!$H$2/12),2)-F332,E332-(0)))</f>
        <v/>
      </c>
      <c r="H332" s="4">
        <f>MAX(0,ROUND(ROUND(H331*(1+Order!$H$2/12),2)-F332-G332,2))</f>
        <v/>
      </c>
      <c r="I332" s="4">
        <f>MIN(Order!$I$3,ROUND(K331*(1+Order!$H$3/12),2))</f>
        <v/>
      </c>
      <c r="J332" s="4">
        <f>MAX(0,MIN(ROUND(K331*(1+Order!$H$3/12),2)-I332,E332-(G332)))</f>
        <v/>
      </c>
      <c r="K332" s="4">
        <f>MAX(0,ROUND(ROUND(K331*(1+Order!$H$3/12),2)-I332-J332,2))</f>
        <v/>
      </c>
      <c r="L332" s="4">
        <f>MIN(Order!$I$4,ROUND(N331*(1+Order!$H$4/12),2))</f>
        <v/>
      </c>
      <c r="M332" s="4">
        <f>MAX(0,MIN(ROUND(N331*(1+Order!$H$4/12),2)-L332,E332-(G332+J332)))</f>
        <v/>
      </c>
      <c r="N332" s="4">
        <f>MAX(0,ROUND(ROUND(N331*(1+Order!$H$4/12),2)-L332-M332,2))</f>
        <v/>
      </c>
      <c r="O332" s="4">
        <f>MIN(Order!$I$5,ROUND(Q331*(1+Order!$H$5/12),2))</f>
        <v/>
      </c>
      <c r="P332" s="4">
        <f>MAX(0,MIN(ROUND(Q331*(1+Order!$H$5/12),2)-O332,E332-(G332+J332+M332)))</f>
        <v/>
      </c>
      <c r="Q332" s="4">
        <f>MAX(0,ROUND(ROUND(Q331*(1+Order!$H$5/12),2)-O332-P332,2))</f>
        <v/>
      </c>
      <c r="R332" s="4">
        <f>MIN(Order!$I$6,ROUND(T331*(1+Order!$H$6/12),2))</f>
        <v/>
      </c>
      <c r="S332" s="4">
        <f>MAX(0,MIN(ROUND(T331*(1+Order!$H$6/12),2)-R332,E332-(G332+J332+M332+P332)))</f>
        <v/>
      </c>
      <c r="T332" s="4">
        <f>MAX(0,ROUND(ROUND(T331*(1+Order!$H$6/12),2)-R332-S332,2))</f>
        <v/>
      </c>
      <c r="U332" s="4">
        <f>MIN(Order!$I$7,ROUND(W331*(1+Order!$H$7/12),2))</f>
        <v/>
      </c>
      <c r="V332" s="4">
        <f>MAX(0,MIN(ROUND(W331*(1+Order!$H$7/12),2)-U332,E332-(G332+J332+M332+P332+S332)))</f>
        <v/>
      </c>
      <c r="W332" s="4">
        <f>MAX(0,ROUND(ROUND(W331*(1+Order!$H$7/12),2)-U332-V332,2))</f>
        <v/>
      </c>
      <c r="X332" s="4">
        <f>MIN(Order!$I$8,ROUND(Z331*(1+Order!$H$8/12),2))</f>
        <v/>
      </c>
      <c r="Y332" s="4">
        <f>MAX(0,MIN(ROUND(Z331*(1+Order!$H$8/12),2)-X332,E332-(G332+J332+M332+P332+S332+V332)))</f>
        <v/>
      </c>
      <c r="Z332" s="4">
        <f>MAX(0,ROUND(ROUND(Z331*(1+Order!$H$8/12),2)-X332-Y332,2))</f>
        <v/>
      </c>
      <c r="AA332" s="4">
        <f>MIN(Order!$I$9,ROUND(AC331*(1+Order!$H$9/12),2))</f>
        <v/>
      </c>
      <c r="AB332" s="4">
        <f>MAX(0,MIN(ROUND(AC331*(1+Order!$H$9/12),2)-AA332,E332-(G332+J332+M332+P332+S332+V332+Y332)))</f>
        <v/>
      </c>
      <c r="AC332" s="4">
        <f>MAX(0,ROUND(ROUND(AC331*(1+Order!$H$9/12),2)-AA332-AB332,2))</f>
        <v/>
      </c>
      <c r="AD332" s="4">
        <f>MIN(Order!$I$10,ROUND(AF331*(1+Order!$H$10/12),2))</f>
        <v/>
      </c>
      <c r="AE332" s="4">
        <f>MAX(0,MIN(ROUND(AF331*(1+Order!$H$10/12),2)-AD332,E332-(G332+J332+M332+P332+S332+V332+Y332+AB332)))</f>
        <v/>
      </c>
      <c r="AF332" s="4">
        <f>MAX(0,ROUND(ROUND(AF331*(1+Order!$H$10/12),2)-AD332-AE332,2))</f>
        <v/>
      </c>
      <c r="AG332" s="4">
        <f>MIN(Order!$I$11,ROUND(AI331*(1+Order!$H$11/12),2))</f>
        <v/>
      </c>
      <c r="AH332" s="4">
        <f>MAX(0,MIN(ROUND(AI331*(1+Order!$H$11/12),2)-AG332,E332-(G332+J332+M332+P332+S332+V332+Y332+AB332+AE332)))</f>
        <v/>
      </c>
      <c r="AI332" s="4">
        <f>MAX(0,ROUND(ROUND(AI331*(1+Order!$H$11/12),2)-AG332-AH332,2))</f>
        <v/>
      </c>
    </row>
    <row r="333">
      <c r="A333" t="n">
        <v>330</v>
      </c>
      <c r="B333" s="16">
        <f>EDATE('Start here'!$B$7,A333-1)</f>
        <v/>
      </c>
      <c r="C333" s="4">
        <f>H333+K333+N333+Q333+T333+W333+Z333+AC333+AF333+AI333</f>
        <v/>
      </c>
      <c r="D333" s="4">
        <f>ROUND(H332*Order!$H$2/12,2)+ROUND(K332*Order!$H$3/12,2)+ROUND(N332*Order!$H$4/12,2)+ROUND(Q332*Order!$H$5/12,2)+ROUND(T332*Order!$H$6/12,2)+ROUND(W332*Order!$H$7/12,2)+ROUND(Z332*Order!$H$8/12,2)+ROUND(AC332*Order!$H$9/12,2)+ROUND(AF332*Order!$H$10/12,2)+ROUND(AI332*Order!$H$11/12,2)</f>
        <v/>
      </c>
      <c r="E333" s="4">
        <f>MAX(0,'Start here'!$B$6-(F333+I333+L333+O333+R333+U333+X333+AA333+AD333+AG333))</f>
        <v/>
      </c>
      <c r="F333" s="4">
        <f>MIN(Order!$I$2,ROUND(H332*(1+Order!$H$2/12),2))</f>
        <v/>
      </c>
      <c r="G333" s="4">
        <f>MAX(0,MIN(ROUND(H332*(1+Order!$H$2/12),2)-F333,E333-(0)))</f>
        <v/>
      </c>
      <c r="H333" s="4">
        <f>MAX(0,ROUND(ROUND(H332*(1+Order!$H$2/12),2)-F333-G333,2))</f>
        <v/>
      </c>
      <c r="I333" s="4">
        <f>MIN(Order!$I$3,ROUND(K332*(1+Order!$H$3/12),2))</f>
        <v/>
      </c>
      <c r="J333" s="4">
        <f>MAX(0,MIN(ROUND(K332*(1+Order!$H$3/12),2)-I333,E333-(G333)))</f>
        <v/>
      </c>
      <c r="K333" s="4">
        <f>MAX(0,ROUND(ROUND(K332*(1+Order!$H$3/12),2)-I333-J333,2))</f>
        <v/>
      </c>
      <c r="L333" s="4">
        <f>MIN(Order!$I$4,ROUND(N332*(1+Order!$H$4/12),2))</f>
        <v/>
      </c>
      <c r="M333" s="4">
        <f>MAX(0,MIN(ROUND(N332*(1+Order!$H$4/12),2)-L333,E333-(G333+J333)))</f>
        <v/>
      </c>
      <c r="N333" s="4">
        <f>MAX(0,ROUND(ROUND(N332*(1+Order!$H$4/12),2)-L333-M333,2))</f>
        <v/>
      </c>
      <c r="O333" s="4">
        <f>MIN(Order!$I$5,ROUND(Q332*(1+Order!$H$5/12),2))</f>
        <v/>
      </c>
      <c r="P333" s="4">
        <f>MAX(0,MIN(ROUND(Q332*(1+Order!$H$5/12),2)-O333,E333-(G333+J333+M333)))</f>
        <v/>
      </c>
      <c r="Q333" s="4">
        <f>MAX(0,ROUND(ROUND(Q332*(1+Order!$H$5/12),2)-O333-P333,2))</f>
        <v/>
      </c>
      <c r="R333" s="4">
        <f>MIN(Order!$I$6,ROUND(T332*(1+Order!$H$6/12),2))</f>
        <v/>
      </c>
      <c r="S333" s="4">
        <f>MAX(0,MIN(ROUND(T332*(1+Order!$H$6/12),2)-R333,E333-(G333+J333+M333+P333)))</f>
        <v/>
      </c>
      <c r="T333" s="4">
        <f>MAX(0,ROUND(ROUND(T332*(1+Order!$H$6/12),2)-R333-S333,2))</f>
        <v/>
      </c>
      <c r="U333" s="4">
        <f>MIN(Order!$I$7,ROUND(W332*(1+Order!$H$7/12),2))</f>
        <v/>
      </c>
      <c r="V333" s="4">
        <f>MAX(0,MIN(ROUND(W332*(1+Order!$H$7/12),2)-U333,E333-(G333+J333+M333+P333+S333)))</f>
        <v/>
      </c>
      <c r="W333" s="4">
        <f>MAX(0,ROUND(ROUND(W332*(1+Order!$H$7/12),2)-U333-V333,2))</f>
        <v/>
      </c>
      <c r="X333" s="4">
        <f>MIN(Order!$I$8,ROUND(Z332*(1+Order!$H$8/12),2))</f>
        <v/>
      </c>
      <c r="Y333" s="4">
        <f>MAX(0,MIN(ROUND(Z332*(1+Order!$H$8/12),2)-X333,E333-(G333+J333+M333+P333+S333+V333)))</f>
        <v/>
      </c>
      <c r="Z333" s="4">
        <f>MAX(0,ROUND(ROUND(Z332*(1+Order!$H$8/12),2)-X333-Y333,2))</f>
        <v/>
      </c>
      <c r="AA333" s="4">
        <f>MIN(Order!$I$9,ROUND(AC332*(1+Order!$H$9/12),2))</f>
        <v/>
      </c>
      <c r="AB333" s="4">
        <f>MAX(0,MIN(ROUND(AC332*(1+Order!$H$9/12),2)-AA333,E333-(G333+J333+M333+P333+S333+V333+Y333)))</f>
        <v/>
      </c>
      <c r="AC333" s="4">
        <f>MAX(0,ROUND(ROUND(AC332*(1+Order!$H$9/12),2)-AA333-AB333,2))</f>
        <v/>
      </c>
      <c r="AD333" s="4">
        <f>MIN(Order!$I$10,ROUND(AF332*(1+Order!$H$10/12),2))</f>
        <v/>
      </c>
      <c r="AE333" s="4">
        <f>MAX(0,MIN(ROUND(AF332*(1+Order!$H$10/12),2)-AD333,E333-(G333+J333+M333+P333+S333+V333+Y333+AB333)))</f>
        <v/>
      </c>
      <c r="AF333" s="4">
        <f>MAX(0,ROUND(ROUND(AF332*(1+Order!$H$10/12),2)-AD333-AE333,2))</f>
        <v/>
      </c>
      <c r="AG333" s="4">
        <f>MIN(Order!$I$11,ROUND(AI332*(1+Order!$H$11/12),2))</f>
        <v/>
      </c>
      <c r="AH333" s="4">
        <f>MAX(0,MIN(ROUND(AI332*(1+Order!$H$11/12),2)-AG333,E333-(G333+J333+M333+P333+S333+V333+Y333+AB333+AE333)))</f>
        <v/>
      </c>
      <c r="AI333" s="4">
        <f>MAX(0,ROUND(ROUND(AI332*(1+Order!$H$11/12),2)-AG333-AH333,2))</f>
        <v/>
      </c>
    </row>
    <row r="334">
      <c r="A334" t="n">
        <v>331</v>
      </c>
      <c r="B334" s="16">
        <f>EDATE('Start here'!$B$7,A334-1)</f>
        <v/>
      </c>
      <c r="C334" s="4">
        <f>H334+K334+N334+Q334+T334+W334+Z334+AC334+AF334+AI334</f>
        <v/>
      </c>
      <c r="D334" s="4">
        <f>ROUND(H333*Order!$H$2/12,2)+ROUND(K333*Order!$H$3/12,2)+ROUND(N333*Order!$H$4/12,2)+ROUND(Q333*Order!$H$5/12,2)+ROUND(T333*Order!$H$6/12,2)+ROUND(W333*Order!$H$7/12,2)+ROUND(Z333*Order!$H$8/12,2)+ROUND(AC333*Order!$H$9/12,2)+ROUND(AF333*Order!$H$10/12,2)+ROUND(AI333*Order!$H$11/12,2)</f>
        <v/>
      </c>
      <c r="E334" s="4">
        <f>MAX(0,'Start here'!$B$6-(F334+I334+L334+O334+R334+U334+X334+AA334+AD334+AG334))</f>
        <v/>
      </c>
      <c r="F334" s="4">
        <f>MIN(Order!$I$2,ROUND(H333*(1+Order!$H$2/12),2))</f>
        <v/>
      </c>
      <c r="G334" s="4">
        <f>MAX(0,MIN(ROUND(H333*(1+Order!$H$2/12),2)-F334,E334-(0)))</f>
        <v/>
      </c>
      <c r="H334" s="4">
        <f>MAX(0,ROUND(ROUND(H333*(1+Order!$H$2/12),2)-F334-G334,2))</f>
        <v/>
      </c>
      <c r="I334" s="4">
        <f>MIN(Order!$I$3,ROUND(K333*(1+Order!$H$3/12),2))</f>
        <v/>
      </c>
      <c r="J334" s="4">
        <f>MAX(0,MIN(ROUND(K333*(1+Order!$H$3/12),2)-I334,E334-(G334)))</f>
        <v/>
      </c>
      <c r="K334" s="4">
        <f>MAX(0,ROUND(ROUND(K333*(1+Order!$H$3/12),2)-I334-J334,2))</f>
        <v/>
      </c>
      <c r="L334" s="4">
        <f>MIN(Order!$I$4,ROUND(N333*(1+Order!$H$4/12),2))</f>
        <v/>
      </c>
      <c r="M334" s="4">
        <f>MAX(0,MIN(ROUND(N333*(1+Order!$H$4/12),2)-L334,E334-(G334+J334)))</f>
        <v/>
      </c>
      <c r="N334" s="4">
        <f>MAX(0,ROUND(ROUND(N333*(1+Order!$H$4/12),2)-L334-M334,2))</f>
        <v/>
      </c>
      <c r="O334" s="4">
        <f>MIN(Order!$I$5,ROUND(Q333*(1+Order!$H$5/12),2))</f>
        <v/>
      </c>
      <c r="P334" s="4">
        <f>MAX(0,MIN(ROUND(Q333*(1+Order!$H$5/12),2)-O334,E334-(G334+J334+M334)))</f>
        <v/>
      </c>
      <c r="Q334" s="4">
        <f>MAX(0,ROUND(ROUND(Q333*(1+Order!$H$5/12),2)-O334-P334,2))</f>
        <v/>
      </c>
      <c r="R334" s="4">
        <f>MIN(Order!$I$6,ROUND(T333*(1+Order!$H$6/12),2))</f>
        <v/>
      </c>
      <c r="S334" s="4">
        <f>MAX(0,MIN(ROUND(T333*(1+Order!$H$6/12),2)-R334,E334-(G334+J334+M334+P334)))</f>
        <v/>
      </c>
      <c r="T334" s="4">
        <f>MAX(0,ROUND(ROUND(T333*(1+Order!$H$6/12),2)-R334-S334,2))</f>
        <v/>
      </c>
      <c r="U334" s="4">
        <f>MIN(Order!$I$7,ROUND(W333*(1+Order!$H$7/12),2))</f>
        <v/>
      </c>
      <c r="V334" s="4">
        <f>MAX(0,MIN(ROUND(W333*(1+Order!$H$7/12),2)-U334,E334-(G334+J334+M334+P334+S334)))</f>
        <v/>
      </c>
      <c r="W334" s="4">
        <f>MAX(0,ROUND(ROUND(W333*(1+Order!$H$7/12),2)-U334-V334,2))</f>
        <v/>
      </c>
      <c r="X334" s="4">
        <f>MIN(Order!$I$8,ROUND(Z333*(1+Order!$H$8/12),2))</f>
        <v/>
      </c>
      <c r="Y334" s="4">
        <f>MAX(0,MIN(ROUND(Z333*(1+Order!$H$8/12),2)-X334,E334-(G334+J334+M334+P334+S334+V334)))</f>
        <v/>
      </c>
      <c r="Z334" s="4">
        <f>MAX(0,ROUND(ROUND(Z333*(1+Order!$H$8/12),2)-X334-Y334,2))</f>
        <v/>
      </c>
      <c r="AA334" s="4">
        <f>MIN(Order!$I$9,ROUND(AC333*(1+Order!$H$9/12),2))</f>
        <v/>
      </c>
      <c r="AB334" s="4">
        <f>MAX(0,MIN(ROUND(AC333*(1+Order!$H$9/12),2)-AA334,E334-(G334+J334+M334+P334+S334+V334+Y334)))</f>
        <v/>
      </c>
      <c r="AC334" s="4">
        <f>MAX(0,ROUND(ROUND(AC333*(1+Order!$H$9/12),2)-AA334-AB334,2))</f>
        <v/>
      </c>
      <c r="AD334" s="4">
        <f>MIN(Order!$I$10,ROUND(AF333*(1+Order!$H$10/12),2))</f>
        <v/>
      </c>
      <c r="AE334" s="4">
        <f>MAX(0,MIN(ROUND(AF333*(1+Order!$H$10/12),2)-AD334,E334-(G334+J334+M334+P334+S334+V334+Y334+AB334)))</f>
        <v/>
      </c>
      <c r="AF334" s="4">
        <f>MAX(0,ROUND(ROUND(AF333*(1+Order!$H$10/12),2)-AD334-AE334,2))</f>
        <v/>
      </c>
      <c r="AG334" s="4">
        <f>MIN(Order!$I$11,ROUND(AI333*(1+Order!$H$11/12),2))</f>
        <v/>
      </c>
      <c r="AH334" s="4">
        <f>MAX(0,MIN(ROUND(AI333*(1+Order!$H$11/12),2)-AG334,E334-(G334+J334+M334+P334+S334+V334+Y334+AB334+AE334)))</f>
        <v/>
      </c>
      <c r="AI334" s="4">
        <f>MAX(0,ROUND(ROUND(AI333*(1+Order!$H$11/12),2)-AG334-AH334,2))</f>
        <v/>
      </c>
    </row>
    <row r="335">
      <c r="A335" t="n">
        <v>332</v>
      </c>
      <c r="B335" s="16">
        <f>EDATE('Start here'!$B$7,A335-1)</f>
        <v/>
      </c>
      <c r="C335" s="4">
        <f>H335+K335+N335+Q335+T335+W335+Z335+AC335+AF335+AI335</f>
        <v/>
      </c>
      <c r="D335" s="4">
        <f>ROUND(H334*Order!$H$2/12,2)+ROUND(K334*Order!$H$3/12,2)+ROUND(N334*Order!$H$4/12,2)+ROUND(Q334*Order!$H$5/12,2)+ROUND(T334*Order!$H$6/12,2)+ROUND(W334*Order!$H$7/12,2)+ROUND(Z334*Order!$H$8/12,2)+ROUND(AC334*Order!$H$9/12,2)+ROUND(AF334*Order!$H$10/12,2)+ROUND(AI334*Order!$H$11/12,2)</f>
        <v/>
      </c>
      <c r="E335" s="4">
        <f>MAX(0,'Start here'!$B$6-(F335+I335+L335+O335+R335+U335+X335+AA335+AD335+AG335))</f>
        <v/>
      </c>
      <c r="F335" s="4">
        <f>MIN(Order!$I$2,ROUND(H334*(1+Order!$H$2/12),2))</f>
        <v/>
      </c>
      <c r="G335" s="4">
        <f>MAX(0,MIN(ROUND(H334*(1+Order!$H$2/12),2)-F335,E335-(0)))</f>
        <v/>
      </c>
      <c r="H335" s="4">
        <f>MAX(0,ROUND(ROUND(H334*(1+Order!$H$2/12),2)-F335-G335,2))</f>
        <v/>
      </c>
      <c r="I335" s="4">
        <f>MIN(Order!$I$3,ROUND(K334*(1+Order!$H$3/12),2))</f>
        <v/>
      </c>
      <c r="J335" s="4">
        <f>MAX(0,MIN(ROUND(K334*(1+Order!$H$3/12),2)-I335,E335-(G335)))</f>
        <v/>
      </c>
      <c r="K335" s="4">
        <f>MAX(0,ROUND(ROUND(K334*(1+Order!$H$3/12),2)-I335-J335,2))</f>
        <v/>
      </c>
      <c r="L335" s="4">
        <f>MIN(Order!$I$4,ROUND(N334*(1+Order!$H$4/12),2))</f>
        <v/>
      </c>
      <c r="M335" s="4">
        <f>MAX(0,MIN(ROUND(N334*(1+Order!$H$4/12),2)-L335,E335-(G335+J335)))</f>
        <v/>
      </c>
      <c r="N335" s="4">
        <f>MAX(0,ROUND(ROUND(N334*(1+Order!$H$4/12),2)-L335-M335,2))</f>
        <v/>
      </c>
      <c r="O335" s="4">
        <f>MIN(Order!$I$5,ROUND(Q334*(1+Order!$H$5/12),2))</f>
        <v/>
      </c>
      <c r="P335" s="4">
        <f>MAX(0,MIN(ROUND(Q334*(1+Order!$H$5/12),2)-O335,E335-(G335+J335+M335)))</f>
        <v/>
      </c>
      <c r="Q335" s="4">
        <f>MAX(0,ROUND(ROUND(Q334*(1+Order!$H$5/12),2)-O335-P335,2))</f>
        <v/>
      </c>
      <c r="R335" s="4">
        <f>MIN(Order!$I$6,ROUND(T334*(1+Order!$H$6/12),2))</f>
        <v/>
      </c>
      <c r="S335" s="4">
        <f>MAX(0,MIN(ROUND(T334*(1+Order!$H$6/12),2)-R335,E335-(G335+J335+M335+P335)))</f>
        <v/>
      </c>
      <c r="T335" s="4">
        <f>MAX(0,ROUND(ROUND(T334*(1+Order!$H$6/12),2)-R335-S335,2))</f>
        <v/>
      </c>
      <c r="U335" s="4">
        <f>MIN(Order!$I$7,ROUND(W334*(1+Order!$H$7/12),2))</f>
        <v/>
      </c>
      <c r="V335" s="4">
        <f>MAX(0,MIN(ROUND(W334*(1+Order!$H$7/12),2)-U335,E335-(G335+J335+M335+P335+S335)))</f>
        <v/>
      </c>
      <c r="W335" s="4">
        <f>MAX(0,ROUND(ROUND(W334*(1+Order!$H$7/12),2)-U335-V335,2))</f>
        <v/>
      </c>
      <c r="X335" s="4">
        <f>MIN(Order!$I$8,ROUND(Z334*(1+Order!$H$8/12),2))</f>
        <v/>
      </c>
      <c r="Y335" s="4">
        <f>MAX(0,MIN(ROUND(Z334*(1+Order!$H$8/12),2)-X335,E335-(G335+J335+M335+P335+S335+V335)))</f>
        <v/>
      </c>
      <c r="Z335" s="4">
        <f>MAX(0,ROUND(ROUND(Z334*(1+Order!$H$8/12),2)-X335-Y335,2))</f>
        <v/>
      </c>
      <c r="AA335" s="4">
        <f>MIN(Order!$I$9,ROUND(AC334*(1+Order!$H$9/12),2))</f>
        <v/>
      </c>
      <c r="AB335" s="4">
        <f>MAX(0,MIN(ROUND(AC334*(1+Order!$H$9/12),2)-AA335,E335-(G335+J335+M335+P335+S335+V335+Y335)))</f>
        <v/>
      </c>
      <c r="AC335" s="4">
        <f>MAX(0,ROUND(ROUND(AC334*(1+Order!$H$9/12),2)-AA335-AB335,2))</f>
        <v/>
      </c>
      <c r="AD335" s="4">
        <f>MIN(Order!$I$10,ROUND(AF334*(1+Order!$H$10/12),2))</f>
        <v/>
      </c>
      <c r="AE335" s="4">
        <f>MAX(0,MIN(ROUND(AF334*(1+Order!$H$10/12),2)-AD335,E335-(G335+J335+M335+P335+S335+V335+Y335+AB335)))</f>
        <v/>
      </c>
      <c r="AF335" s="4">
        <f>MAX(0,ROUND(ROUND(AF334*(1+Order!$H$10/12),2)-AD335-AE335,2))</f>
        <v/>
      </c>
      <c r="AG335" s="4">
        <f>MIN(Order!$I$11,ROUND(AI334*(1+Order!$H$11/12),2))</f>
        <v/>
      </c>
      <c r="AH335" s="4">
        <f>MAX(0,MIN(ROUND(AI334*(1+Order!$H$11/12),2)-AG335,E335-(G335+J335+M335+P335+S335+V335+Y335+AB335+AE335)))</f>
        <v/>
      </c>
      <c r="AI335" s="4">
        <f>MAX(0,ROUND(ROUND(AI334*(1+Order!$H$11/12),2)-AG335-AH335,2))</f>
        <v/>
      </c>
    </row>
    <row r="336">
      <c r="A336" t="n">
        <v>333</v>
      </c>
      <c r="B336" s="16">
        <f>EDATE('Start here'!$B$7,A336-1)</f>
        <v/>
      </c>
      <c r="C336" s="4">
        <f>H336+K336+N336+Q336+T336+W336+Z336+AC336+AF336+AI336</f>
        <v/>
      </c>
      <c r="D336" s="4">
        <f>ROUND(H335*Order!$H$2/12,2)+ROUND(K335*Order!$H$3/12,2)+ROUND(N335*Order!$H$4/12,2)+ROUND(Q335*Order!$H$5/12,2)+ROUND(T335*Order!$H$6/12,2)+ROUND(W335*Order!$H$7/12,2)+ROUND(Z335*Order!$H$8/12,2)+ROUND(AC335*Order!$H$9/12,2)+ROUND(AF335*Order!$H$10/12,2)+ROUND(AI335*Order!$H$11/12,2)</f>
        <v/>
      </c>
      <c r="E336" s="4">
        <f>MAX(0,'Start here'!$B$6-(F336+I336+L336+O336+R336+U336+X336+AA336+AD336+AG336))</f>
        <v/>
      </c>
      <c r="F336" s="4">
        <f>MIN(Order!$I$2,ROUND(H335*(1+Order!$H$2/12),2))</f>
        <v/>
      </c>
      <c r="G336" s="4">
        <f>MAX(0,MIN(ROUND(H335*(1+Order!$H$2/12),2)-F336,E336-(0)))</f>
        <v/>
      </c>
      <c r="H336" s="4">
        <f>MAX(0,ROUND(ROUND(H335*(1+Order!$H$2/12),2)-F336-G336,2))</f>
        <v/>
      </c>
      <c r="I336" s="4">
        <f>MIN(Order!$I$3,ROUND(K335*(1+Order!$H$3/12),2))</f>
        <v/>
      </c>
      <c r="J336" s="4">
        <f>MAX(0,MIN(ROUND(K335*(1+Order!$H$3/12),2)-I336,E336-(G336)))</f>
        <v/>
      </c>
      <c r="K336" s="4">
        <f>MAX(0,ROUND(ROUND(K335*(1+Order!$H$3/12),2)-I336-J336,2))</f>
        <v/>
      </c>
      <c r="L336" s="4">
        <f>MIN(Order!$I$4,ROUND(N335*(1+Order!$H$4/12),2))</f>
        <v/>
      </c>
      <c r="M336" s="4">
        <f>MAX(0,MIN(ROUND(N335*(1+Order!$H$4/12),2)-L336,E336-(G336+J336)))</f>
        <v/>
      </c>
      <c r="N336" s="4">
        <f>MAX(0,ROUND(ROUND(N335*(1+Order!$H$4/12),2)-L336-M336,2))</f>
        <v/>
      </c>
      <c r="O336" s="4">
        <f>MIN(Order!$I$5,ROUND(Q335*(1+Order!$H$5/12),2))</f>
        <v/>
      </c>
      <c r="P336" s="4">
        <f>MAX(0,MIN(ROUND(Q335*(1+Order!$H$5/12),2)-O336,E336-(G336+J336+M336)))</f>
        <v/>
      </c>
      <c r="Q336" s="4">
        <f>MAX(0,ROUND(ROUND(Q335*(1+Order!$H$5/12),2)-O336-P336,2))</f>
        <v/>
      </c>
      <c r="R336" s="4">
        <f>MIN(Order!$I$6,ROUND(T335*(1+Order!$H$6/12),2))</f>
        <v/>
      </c>
      <c r="S336" s="4">
        <f>MAX(0,MIN(ROUND(T335*(1+Order!$H$6/12),2)-R336,E336-(G336+J336+M336+P336)))</f>
        <v/>
      </c>
      <c r="T336" s="4">
        <f>MAX(0,ROUND(ROUND(T335*(1+Order!$H$6/12),2)-R336-S336,2))</f>
        <v/>
      </c>
      <c r="U336" s="4">
        <f>MIN(Order!$I$7,ROUND(W335*(1+Order!$H$7/12),2))</f>
        <v/>
      </c>
      <c r="V336" s="4">
        <f>MAX(0,MIN(ROUND(W335*(1+Order!$H$7/12),2)-U336,E336-(G336+J336+M336+P336+S336)))</f>
        <v/>
      </c>
      <c r="W336" s="4">
        <f>MAX(0,ROUND(ROUND(W335*(1+Order!$H$7/12),2)-U336-V336,2))</f>
        <v/>
      </c>
      <c r="X336" s="4">
        <f>MIN(Order!$I$8,ROUND(Z335*(1+Order!$H$8/12),2))</f>
        <v/>
      </c>
      <c r="Y336" s="4">
        <f>MAX(0,MIN(ROUND(Z335*(1+Order!$H$8/12),2)-X336,E336-(G336+J336+M336+P336+S336+V336)))</f>
        <v/>
      </c>
      <c r="Z336" s="4">
        <f>MAX(0,ROUND(ROUND(Z335*(1+Order!$H$8/12),2)-X336-Y336,2))</f>
        <v/>
      </c>
      <c r="AA336" s="4">
        <f>MIN(Order!$I$9,ROUND(AC335*(1+Order!$H$9/12),2))</f>
        <v/>
      </c>
      <c r="AB336" s="4">
        <f>MAX(0,MIN(ROUND(AC335*(1+Order!$H$9/12),2)-AA336,E336-(G336+J336+M336+P336+S336+V336+Y336)))</f>
        <v/>
      </c>
      <c r="AC336" s="4">
        <f>MAX(0,ROUND(ROUND(AC335*(1+Order!$H$9/12),2)-AA336-AB336,2))</f>
        <v/>
      </c>
      <c r="AD336" s="4">
        <f>MIN(Order!$I$10,ROUND(AF335*(1+Order!$H$10/12),2))</f>
        <v/>
      </c>
      <c r="AE336" s="4">
        <f>MAX(0,MIN(ROUND(AF335*(1+Order!$H$10/12),2)-AD336,E336-(G336+J336+M336+P336+S336+V336+Y336+AB336)))</f>
        <v/>
      </c>
      <c r="AF336" s="4">
        <f>MAX(0,ROUND(ROUND(AF335*(1+Order!$H$10/12),2)-AD336-AE336,2))</f>
        <v/>
      </c>
      <c r="AG336" s="4">
        <f>MIN(Order!$I$11,ROUND(AI335*(1+Order!$H$11/12),2))</f>
        <v/>
      </c>
      <c r="AH336" s="4">
        <f>MAX(0,MIN(ROUND(AI335*(1+Order!$H$11/12),2)-AG336,E336-(G336+J336+M336+P336+S336+V336+Y336+AB336+AE336)))</f>
        <v/>
      </c>
      <c r="AI336" s="4">
        <f>MAX(0,ROUND(ROUND(AI335*(1+Order!$H$11/12),2)-AG336-AH336,2))</f>
        <v/>
      </c>
    </row>
    <row r="337">
      <c r="A337" t="n">
        <v>334</v>
      </c>
      <c r="B337" s="16">
        <f>EDATE('Start here'!$B$7,A337-1)</f>
        <v/>
      </c>
      <c r="C337" s="4">
        <f>H337+K337+N337+Q337+T337+W337+Z337+AC337+AF337+AI337</f>
        <v/>
      </c>
      <c r="D337" s="4">
        <f>ROUND(H336*Order!$H$2/12,2)+ROUND(K336*Order!$H$3/12,2)+ROUND(N336*Order!$H$4/12,2)+ROUND(Q336*Order!$H$5/12,2)+ROUND(T336*Order!$H$6/12,2)+ROUND(W336*Order!$H$7/12,2)+ROUND(Z336*Order!$H$8/12,2)+ROUND(AC336*Order!$H$9/12,2)+ROUND(AF336*Order!$H$10/12,2)+ROUND(AI336*Order!$H$11/12,2)</f>
        <v/>
      </c>
      <c r="E337" s="4">
        <f>MAX(0,'Start here'!$B$6-(F337+I337+L337+O337+R337+U337+X337+AA337+AD337+AG337))</f>
        <v/>
      </c>
      <c r="F337" s="4">
        <f>MIN(Order!$I$2,ROUND(H336*(1+Order!$H$2/12),2))</f>
        <v/>
      </c>
      <c r="G337" s="4">
        <f>MAX(0,MIN(ROUND(H336*(1+Order!$H$2/12),2)-F337,E337-(0)))</f>
        <v/>
      </c>
      <c r="H337" s="4">
        <f>MAX(0,ROUND(ROUND(H336*(1+Order!$H$2/12),2)-F337-G337,2))</f>
        <v/>
      </c>
      <c r="I337" s="4">
        <f>MIN(Order!$I$3,ROUND(K336*(1+Order!$H$3/12),2))</f>
        <v/>
      </c>
      <c r="J337" s="4">
        <f>MAX(0,MIN(ROUND(K336*(1+Order!$H$3/12),2)-I337,E337-(G337)))</f>
        <v/>
      </c>
      <c r="K337" s="4">
        <f>MAX(0,ROUND(ROUND(K336*(1+Order!$H$3/12),2)-I337-J337,2))</f>
        <v/>
      </c>
      <c r="L337" s="4">
        <f>MIN(Order!$I$4,ROUND(N336*(1+Order!$H$4/12),2))</f>
        <v/>
      </c>
      <c r="M337" s="4">
        <f>MAX(0,MIN(ROUND(N336*(1+Order!$H$4/12),2)-L337,E337-(G337+J337)))</f>
        <v/>
      </c>
      <c r="N337" s="4">
        <f>MAX(0,ROUND(ROUND(N336*(1+Order!$H$4/12),2)-L337-M337,2))</f>
        <v/>
      </c>
      <c r="O337" s="4">
        <f>MIN(Order!$I$5,ROUND(Q336*(1+Order!$H$5/12),2))</f>
        <v/>
      </c>
      <c r="P337" s="4">
        <f>MAX(0,MIN(ROUND(Q336*(1+Order!$H$5/12),2)-O337,E337-(G337+J337+M337)))</f>
        <v/>
      </c>
      <c r="Q337" s="4">
        <f>MAX(0,ROUND(ROUND(Q336*(1+Order!$H$5/12),2)-O337-P337,2))</f>
        <v/>
      </c>
      <c r="R337" s="4">
        <f>MIN(Order!$I$6,ROUND(T336*(1+Order!$H$6/12),2))</f>
        <v/>
      </c>
      <c r="S337" s="4">
        <f>MAX(0,MIN(ROUND(T336*(1+Order!$H$6/12),2)-R337,E337-(G337+J337+M337+P337)))</f>
        <v/>
      </c>
      <c r="T337" s="4">
        <f>MAX(0,ROUND(ROUND(T336*(1+Order!$H$6/12),2)-R337-S337,2))</f>
        <v/>
      </c>
      <c r="U337" s="4">
        <f>MIN(Order!$I$7,ROUND(W336*(1+Order!$H$7/12),2))</f>
        <v/>
      </c>
      <c r="V337" s="4">
        <f>MAX(0,MIN(ROUND(W336*(1+Order!$H$7/12),2)-U337,E337-(G337+J337+M337+P337+S337)))</f>
        <v/>
      </c>
      <c r="W337" s="4">
        <f>MAX(0,ROUND(ROUND(W336*(1+Order!$H$7/12),2)-U337-V337,2))</f>
        <v/>
      </c>
      <c r="X337" s="4">
        <f>MIN(Order!$I$8,ROUND(Z336*(1+Order!$H$8/12),2))</f>
        <v/>
      </c>
      <c r="Y337" s="4">
        <f>MAX(0,MIN(ROUND(Z336*(1+Order!$H$8/12),2)-X337,E337-(G337+J337+M337+P337+S337+V337)))</f>
        <v/>
      </c>
      <c r="Z337" s="4">
        <f>MAX(0,ROUND(ROUND(Z336*(1+Order!$H$8/12),2)-X337-Y337,2))</f>
        <v/>
      </c>
      <c r="AA337" s="4">
        <f>MIN(Order!$I$9,ROUND(AC336*(1+Order!$H$9/12),2))</f>
        <v/>
      </c>
      <c r="AB337" s="4">
        <f>MAX(0,MIN(ROUND(AC336*(1+Order!$H$9/12),2)-AA337,E337-(G337+J337+M337+P337+S337+V337+Y337)))</f>
        <v/>
      </c>
      <c r="AC337" s="4">
        <f>MAX(0,ROUND(ROUND(AC336*(1+Order!$H$9/12),2)-AA337-AB337,2))</f>
        <v/>
      </c>
      <c r="AD337" s="4">
        <f>MIN(Order!$I$10,ROUND(AF336*(1+Order!$H$10/12),2))</f>
        <v/>
      </c>
      <c r="AE337" s="4">
        <f>MAX(0,MIN(ROUND(AF336*(1+Order!$H$10/12),2)-AD337,E337-(G337+J337+M337+P337+S337+V337+Y337+AB337)))</f>
        <v/>
      </c>
      <c r="AF337" s="4">
        <f>MAX(0,ROUND(ROUND(AF336*(1+Order!$H$10/12),2)-AD337-AE337,2))</f>
        <v/>
      </c>
      <c r="AG337" s="4">
        <f>MIN(Order!$I$11,ROUND(AI336*(1+Order!$H$11/12),2))</f>
        <v/>
      </c>
      <c r="AH337" s="4">
        <f>MAX(0,MIN(ROUND(AI336*(1+Order!$H$11/12),2)-AG337,E337-(G337+J337+M337+P337+S337+V337+Y337+AB337+AE337)))</f>
        <v/>
      </c>
      <c r="AI337" s="4">
        <f>MAX(0,ROUND(ROUND(AI336*(1+Order!$H$11/12),2)-AG337-AH337,2))</f>
        <v/>
      </c>
    </row>
    <row r="338">
      <c r="A338" t="n">
        <v>335</v>
      </c>
      <c r="B338" s="16">
        <f>EDATE('Start here'!$B$7,A338-1)</f>
        <v/>
      </c>
      <c r="C338" s="4">
        <f>H338+K338+N338+Q338+T338+W338+Z338+AC338+AF338+AI338</f>
        <v/>
      </c>
      <c r="D338" s="4">
        <f>ROUND(H337*Order!$H$2/12,2)+ROUND(K337*Order!$H$3/12,2)+ROUND(N337*Order!$H$4/12,2)+ROUND(Q337*Order!$H$5/12,2)+ROUND(T337*Order!$H$6/12,2)+ROUND(W337*Order!$H$7/12,2)+ROUND(Z337*Order!$H$8/12,2)+ROUND(AC337*Order!$H$9/12,2)+ROUND(AF337*Order!$H$10/12,2)+ROUND(AI337*Order!$H$11/12,2)</f>
        <v/>
      </c>
      <c r="E338" s="4">
        <f>MAX(0,'Start here'!$B$6-(F338+I338+L338+O338+R338+U338+X338+AA338+AD338+AG338))</f>
        <v/>
      </c>
      <c r="F338" s="4">
        <f>MIN(Order!$I$2,ROUND(H337*(1+Order!$H$2/12),2))</f>
        <v/>
      </c>
      <c r="G338" s="4">
        <f>MAX(0,MIN(ROUND(H337*(1+Order!$H$2/12),2)-F338,E338-(0)))</f>
        <v/>
      </c>
      <c r="H338" s="4">
        <f>MAX(0,ROUND(ROUND(H337*(1+Order!$H$2/12),2)-F338-G338,2))</f>
        <v/>
      </c>
      <c r="I338" s="4">
        <f>MIN(Order!$I$3,ROUND(K337*(1+Order!$H$3/12),2))</f>
        <v/>
      </c>
      <c r="J338" s="4">
        <f>MAX(0,MIN(ROUND(K337*(1+Order!$H$3/12),2)-I338,E338-(G338)))</f>
        <v/>
      </c>
      <c r="K338" s="4">
        <f>MAX(0,ROUND(ROUND(K337*(1+Order!$H$3/12),2)-I338-J338,2))</f>
        <v/>
      </c>
      <c r="L338" s="4">
        <f>MIN(Order!$I$4,ROUND(N337*(1+Order!$H$4/12),2))</f>
        <v/>
      </c>
      <c r="M338" s="4">
        <f>MAX(0,MIN(ROUND(N337*(1+Order!$H$4/12),2)-L338,E338-(G338+J338)))</f>
        <v/>
      </c>
      <c r="N338" s="4">
        <f>MAX(0,ROUND(ROUND(N337*(1+Order!$H$4/12),2)-L338-M338,2))</f>
        <v/>
      </c>
      <c r="O338" s="4">
        <f>MIN(Order!$I$5,ROUND(Q337*(1+Order!$H$5/12),2))</f>
        <v/>
      </c>
      <c r="P338" s="4">
        <f>MAX(0,MIN(ROUND(Q337*(1+Order!$H$5/12),2)-O338,E338-(G338+J338+M338)))</f>
        <v/>
      </c>
      <c r="Q338" s="4">
        <f>MAX(0,ROUND(ROUND(Q337*(1+Order!$H$5/12),2)-O338-P338,2))</f>
        <v/>
      </c>
      <c r="R338" s="4">
        <f>MIN(Order!$I$6,ROUND(T337*(1+Order!$H$6/12),2))</f>
        <v/>
      </c>
      <c r="S338" s="4">
        <f>MAX(0,MIN(ROUND(T337*(1+Order!$H$6/12),2)-R338,E338-(G338+J338+M338+P338)))</f>
        <v/>
      </c>
      <c r="T338" s="4">
        <f>MAX(0,ROUND(ROUND(T337*(1+Order!$H$6/12),2)-R338-S338,2))</f>
        <v/>
      </c>
      <c r="U338" s="4">
        <f>MIN(Order!$I$7,ROUND(W337*(1+Order!$H$7/12),2))</f>
        <v/>
      </c>
      <c r="V338" s="4">
        <f>MAX(0,MIN(ROUND(W337*(1+Order!$H$7/12),2)-U338,E338-(G338+J338+M338+P338+S338)))</f>
        <v/>
      </c>
      <c r="W338" s="4">
        <f>MAX(0,ROUND(ROUND(W337*(1+Order!$H$7/12),2)-U338-V338,2))</f>
        <v/>
      </c>
      <c r="X338" s="4">
        <f>MIN(Order!$I$8,ROUND(Z337*(1+Order!$H$8/12),2))</f>
        <v/>
      </c>
      <c r="Y338" s="4">
        <f>MAX(0,MIN(ROUND(Z337*(1+Order!$H$8/12),2)-X338,E338-(G338+J338+M338+P338+S338+V338)))</f>
        <v/>
      </c>
      <c r="Z338" s="4">
        <f>MAX(0,ROUND(ROUND(Z337*(1+Order!$H$8/12),2)-X338-Y338,2))</f>
        <v/>
      </c>
      <c r="AA338" s="4">
        <f>MIN(Order!$I$9,ROUND(AC337*(1+Order!$H$9/12),2))</f>
        <v/>
      </c>
      <c r="AB338" s="4">
        <f>MAX(0,MIN(ROUND(AC337*(1+Order!$H$9/12),2)-AA338,E338-(G338+J338+M338+P338+S338+V338+Y338)))</f>
        <v/>
      </c>
      <c r="AC338" s="4">
        <f>MAX(0,ROUND(ROUND(AC337*(1+Order!$H$9/12),2)-AA338-AB338,2))</f>
        <v/>
      </c>
      <c r="AD338" s="4">
        <f>MIN(Order!$I$10,ROUND(AF337*(1+Order!$H$10/12),2))</f>
        <v/>
      </c>
      <c r="AE338" s="4">
        <f>MAX(0,MIN(ROUND(AF337*(1+Order!$H$10/12),2)-AD338,E338-(G338+J338+M338+P338+S338+V338+Y338+AB338)))</f>
        <v/>
      </c>
      <c r="AF338" s="4">
        <f>MAX(0,ROUND(ROUND(AF337*(1+Order!$H$10/12),2)-AD338-AE338,2))</f>
        <v/>
      </c>
      <c r="AG338" s="4">
        <f>MIN(Order!$I$11,ROUND(AI337*(1+Order!$H$11/12),2))</f>
        <v/>
      </c>
      <c r="AH338" s="4">
        <f>MAX(0,MIN(ROUND(AI337*(1+Order!$H$11/12),2)-AG338,E338-(G338+J338+M338+P338+S338+V338+Y338+AB338+AE338)))</f>
        <v/>
      </c>
      <c r="AI338" s="4">
        <f>MAX(0,ROUND(ROUND(AI337*(1+Order!$H$11/12),2)-AG338-AH338,2))</f>
        <v/>
      </c>
    </row>
    <row r="339">
      <c r="A339" t="n">
        <v>336</v>
      </c>
      <c r="B339" s="16">
        <f>EDATE('Start here'!$B$7,A339-1)</f>
        <v/>
      </c>
      <c r="C339" s="4">
        <f>H339+K339+N339+Q339+T339+W339+Z339+AC339+AF339+AI339</f>
        <v/>
      </c>
      <c r="D339" s="4">
        <f>ROUND(H338*Order!$H$2/12,2)+ROUND(K338*Order!$H$3/12,2)+ROUND(N338*Order!$H$4/12,2)+ROUND(Q338*Order!$H$5/12,2)+ROUND(T338*Order!$H$6/12,2)+ROUND(W338*Order!$H$7/12,2)+ROUND(Z338*Order!$H$8/12,2)+ROUND(AC338*Order!$H$9/12,2)+ROUND(AF338*Order!$H$10/12,2)+ROUND(AI338*Order!$H$11/12,2)</f>
        <v/>
      </c>
      <c r="E339" s="4">
        <f>MAX(0,'Start here'!$B$6-(F339+I339+L339+O339+R339+U339+X339+AA339+AD339+AG339))</f>
        <v/>
      </c>
      <c r="F339" s="4">
        <f>MIN(Order!$I$2,ROUND(H338*(1+Order!$H$2/12),2))</f>
        <v/>
      </c>
      <c r="G339" s="4">
        <f>MAX(0,MIN(ROUND(H338*(1+Order!$H$2/12),2)-F339,E339-(0)))</f>
        <v/>
      </c>
      <c r="H339" s="4">
        <f>MAX(0,ROUND(ROUND(H338*(1+Order!$H$2/12),2)-F339-G339,2))</f>
        <v/>
      </c>
      <c r="I339" s="4">
        <f>MIN(Order!$I$3,ROUND(K338*(1+Order!$H$3/12),2))</f>
        <v/>
      </c>
      <c r="J339" s="4">
        <f>MAX(0,MIN(ROUND(K338*(1+Order!$H$3/12),2)-I339,E339-(G339)))</f>
        <v/>
      </c>
      <c r="K339" s="4">
        <f>MAX(0,ROUND(ROUND(K338*(1+Order!$H$3/12),2)-I339-J339,2))</f>
        <v/>
      </c>
      <c r="L339" s="4">
        <f>MIN(Order!$I$4,ROUND(N338*(1+Order!$H$4/12),2))</f>
        <v/>
      </c>
      <c r="M339" s="4">
        <f>MAX(0,MIN(ROUND(N338*(1+Order!$H$4/12),2)-L339,E339-(G339+J339)))</f>
        <v/>
      </c>
      <c r="N339" s="4">
        <f>MAX(0,ROUND(ROUND(N338*(1+Order!$H$4/12),2)-L339-M339,2))</f>
        <v/>
      </c>
      <c r="O339" s="4">
        <f>MIN(Order!$I$5,ROUND(Q338*(1+Order!$H$5/12),2))</f>
        <v/>
      </c>
      <c r="P339" s="4">
        <f>MAX(0,MIN(ROUND(Q338*(1+Order!$H$5/12),2)-O339,E339-(G339+J339+M339)))</f>
        <v/>
      </c>
      <c r="Q339" s="4">
        <f>MAX(0,ROUND(ROUND(Q338*(1+Order!$H$5/12),2)-O339-P339,2))</f>
        <v/>
      </c>
      <c r="R339" s="4">
        <f>MIN(Order!$I$6,ROUND(T338*(1+Order!$H$6/12),2))</f>
        <v/>
      </c>
      <c r="S339" s="4">
        <f>MAX(0,MIN(ROUND(T338*(1+Order!$H$6/12),2)-R339,E339-(G339+J339+M339+P339)))</f>
        <v/>
      </c>
      <c r="T339" s="4">
        <f>MAX(0,ROUND(ROUND(T338*(1+Order!$H$6/12),2)-R339-S339,2))</f>
        <v/>
      </c>
      <c r="U339" s="4">
        <f>MIN(Order!$I$7,ROUND(W338*(1+Order!$H$7/12),2))</f>
        <v/>
      </c>
      <c r="V339" s="4">
        <f>MAX(0,MIN(ROUND(W338*(1+Order!$H$7/12),2)-U339,E339-(G339+J339+M339+P339+S339)))</f>
        <v/>
      </c>
      <c r="W339" s="4">
        <f>MAX(0,ROUND(ROUND(W338*(1+Order!$H$7/12),2)-U339-V339,2))</f>
        <v/>
      </c>
      <c r="X339" s="4">
        <f>MIN(Order!$I$8,ROUND(Z338*(1+Order!$H$8/12),2))</f>
        <v/>
      </c>
      <c r="Y339" s="4">
        <f>MAX(0,MIN(ROUND(Z338*(1+Order!$H$8/12),2)-X339,E339-(G339+J339+M339+P339+S339+V339)))</f>
        <v/>
      </c>
      <c r="Z339" s="4">
        <f>MAX(0,ROUND(ROUND(Z338*(1+Order!$H$8/12),2)-X339-Y339,2))</f>
        <v/>
      </c>
      <c r="AA339" s="4">
        <f>MIN(Order!$I$9,ROUND(AC338*(1+Order!$H$9/12),2))</f>
        <v/>
      </c>
      <c r="AB339" s="4">
        <f>MAX(0,MIN(ROUND(AC338*(1+Order!$H$9/12),2)-AA339,E339-(G339+J339+M339+P339+S339+V339+Y339)))</f>
        <v/>
      </c>
      <c r="AC339" s="4">
        <f>MAX(0,ROUND(ROUND(AC338*(1+Order!$H$9/12),2)-AA339-AB339,2))</f>
        <v/>
      </c>
      <c r="AD339" s="4">
        <f>MIN(Order!$I$10,ROUND(AF338*(1+Order!$H$10/12),2))</f>
        <v/>
      </c>
      <c r="AE339" s="4">
        <f>MAX(0,MIN(ROUND(AF338*(1+Order!$H$10/12),2)-AD339,E339-(G339+J339+M339+P339+S339+V339+Y339+AB339)))</f>
        <v/>
      </c>
      <c r="AF339" s="4">
        <f>MAX(0,ROUND(ROUND(AF338*(1+Order!$H$10/12),2)-AD339-AE339,2))</f>
        <v/>
      </c>
      <c r="AG339" s="4">
        <f>MIN(Order!$I$11,ROUND(AI338*(1+Order!$H$11/12),2))</f>
        <v/>
      </c>
      <c r="AH339" s="4">
        <f>MAX(0,MIN(ROUND(AI338*(1+Order!$H$11/12),2)-AG339,E339-(G339+J339+M339+P339+S339+V339+Y339+AB339+AE339)))</f>
        <v/>
      </c>
      <c r="AI339" s="4">
        <f>MAX(0,ROUND(ROUND(AI338*(1+Order!$H$11/12),2)-AG339-AH339,2))</f>
        <v/>
      </c>
    </row>
    <row r="340">
      <c r="A340" t="n">
        <v>337</v>
      </c>
      <c r="B340" s="16">
        <f>EDATE('Start here'!$B$7,A340-1)</f>
        <v/>
      </c>
      <c r="C340" s="4">
        <f>H340+K340+N340+Q340+T340+W340+Z340+AC340+AF340+AI340</f>
        <v/>
      </c>
      <c r="D340" s="4">
        <f>ROUND(H339*Order!$H$2/12,2)+ROUND(K339*Order!$H$3/12,2)+ROUND(N339*Order!$H$4/12,2)+ROUND(Q339*Order!$H$5/12,2)+ROUND(T339*Order!$H$6/12,2)+ROUND(W339*Order!$H$7/12,2)+ROUND(Z339*Order!$H$8/12,2)+ROUND(AC339*Order!$H$9/12,2)+ROUND(AF339*Order!$H$10/12,2)+ROUND(AI339*Order!$H$11/12,2)</f>
        <v/>
      </c>
      <c r="E340" s="4">
        <f>MAX(0,'Start here'!$B$6-(F340+I340+L340+O340+R340+U340+X340+AA340+AD340+AG340))</f>
        <v/>
      </c>
      <c r="F340" s="4">
        <f>MIN(Order!$I$2,ROUND(H339*(1+Order!$H$2/12),2))</f>
        <v/>
      </c>
      <c r="G340" s="4">
        <f>MAX(0,MIN(ROUND(H339*(1+Order!$H$2/12),2)-F340,E340-(0)))</f>
        <v/>
      </c>
      <c r="H340" s="4">
        <f>MAX(0,ROUND(ROUND(H339*(1+Order!$H$2/12),2)-F340-G340,2))</f>
        <v/>
      </c>
      <c r="I340" s="4">
        <f>MIN(Order!$I$3,ROUND(K339*(1+Order!$H$3/12),2))</f>
        <v/>
      </c>
      <c r="J340" s="4">
        <f>MAX(0,MIN(ROUND(K339*(1+Order!$H$3/12),2)-I340,E340-(G340)))</f>
        <v/>
      </c>
      <c r="K340" s="4">
        <f>MAX(0,ROUND(ROUND(K339*(1+Order!$H$3/12),2)-I340-J340,2))</f>
        <v/>
      </c>
      <c r="L340" s="4">
        <f>MIN(Order!$I$4,ROUND(N339*(1+Order!$H$4/12),2))</f>
        <v/>
      </c>
      <c r="M340" s="4">
        <f>MAX(0,MIN(ROUND(N339*(1+Order!$H$4/12),2)-L340,E340-(G340+J340)))</f>
        <v/>
      </c>
      <c r="N340" s="4">
        <f>MAX(0,ROUND(ROUND(N339*(1+Order!$H$4/12),2)-L340-M340,2))</f>
        <v/>
      </c>
      <c r="O340" s="4">
        <f>MIN(Order!$I$5,ROUND(Q339*(1+Order!$H$5/12),2))</f>
        <v/>
      </c>
      <c r="P340" s="4">
        <f>MAX(0,MIN(ROUND(Q339*(1+Order!$H$5/12),2)-O340,E340-(G340+J340+M340)))</f>
        <v/>
      </c>
      <c r="Q340" s="4">
        <f>MAX(0,ROUND(ROUND(Q339*(1+Order!$H$5/12),2)-O340-P340,2))</f>
        <v/>
      </c>
      <c r="R340" s="4">
        <f>MIN(Order!$I$6,ROUND(T339*(1+Order!$H$6/12),2))</f>
        <v/>
      </c>
      <c r="S340" s="4">
        <f>MAX(0,MIN(ROUND(T339*(1+Order!$H$6/12),2)-R340,E340-(G340+J340+M340+P340)))</f>
        <v/>
      </c>
      <c r="T340" s="4">
        <f>MAX(0,ROUND(ROUND(T339*(1+Order!$H$6/12),2)-R340-S340,2))</f>
        <v/>
      </c>
      <c r="U340" s="4">
        <f>MIN(Order!$I$7,ROUND(W339*(1+Order!$H$7/12),2))</f>
        <v/>
      </c>
      <c r="V340" s="4">
        <f>MAX(0,MIN(ROUND(W339*(1+Order!$H$7/12),2)-U340,E340-(G340+J340+M340+P340+S340)))</f>
        <v/>
      </c>
      <c r="W340" s="4">
        <f>MAX(0,ROUND(ROUND(W339*(1+Order!$H$7/12),2)-U340-V340,2))</f>
        <v/>
      </c>
      <c r="X340" s="4">
        <f>MIN(Order!$I$8,ROUND(Z339*(1+Order!$H$8/12),2))</f>
        <v/>
      </c>
      <c r="Y340" s="4">
        <f>MAX(0,MIN(ROUND(Z339*(1+Order!$H$8/12),2)-X340,E340-(G340+J340+M340+P340+S340+V340)))</f>
        <v/>
      </c>
      <c r="Z340" s="4">
        <f>MAX(0,ROUND(ROUND(Z339*(1+Order!$H$8/12),2)-X340-Y340,2))</f>
        <v/>
      </c>
      <c r="AA340" s="4">
        <f>MIN(Order!$I$9,ROUND(AC339*(1+Order!$H$9/12),2))</f>
        <v/>
      </c>
      <c r="AB340" s="4">
        <f>MAX(0,MIN(ROUND(AC339*(1+Order!$H$9/12),2)-AA340,E340-(G340+J340+M340+P340+S340+V340+Y340)))</f>
        <v/>
      </c>
      <c r="AC340" s="4">
        <f>MAX(0,ROUND(ROUND(AC339*(1+Order!$H$9/12),2)-AA340-AB340,2))</f>
        <v/>
      </c>
      <c r="AD340" s="4">
        <f>MIN(Order!$I$10,ROUND(AF339*(1+Order!$H$10/12),2))</f>
        <v/>
      </c>
      <c r="AE340" s="4">
        <f>MAX(0,MIN(ROUND(AF339*(1+Order!$H$10/12),2)-AD340,E340-(G340+J340+M340+P340+S340+V340+Y340+AB340)))</f>
        <v/>
      </c>
      <c r="AF340" s="4">
        <f>MAX(0,ROUND(ROUND(AF339*(1+Order!$H$10/12),2)-AD340-AE340,2))</f>
        <v/>
      </c>
      <c r="AG340" s="4">
        <f>MIN(Order!$I$11,ROUND(AI339*(1+Order!$H$11/12),2))</f>
        <v/>
      </c>
      <c r="AH340" s="4">
        <f>MAX(0,MIN(ROUND(AI339*(1+Order!$H$11/12),2)-AG340,E340-(G340+J340+M340+P340+S340+V340+Y340+AB340+AE340)))</f>
        <v/>
      </c>
      <c r="AI340" s="4">
        <f>MAX(0,ROUND(ROUND(AI339*(1+Order!$H$11/12),2)-AG340-AH340,2))</f>
        <v/>
      </c>
    </row>
    <row r="341">
      <c r="A341" t="n">
        <v>338</v>
      </c>
      <c r="B341" s="16">
        <f>EDATE('Start here'!$B$7,A341-1)</f>
        <v/>
      </c>
      <c r="C341" s="4">
        <f>H341+K341+N341+Q341+T341+W341+Z341+AC341+AF341+AI341</f>
        <v/>
      </c>
      <c r="D341" s="4">
        <f>ROUND(H340*Order!$H$2/12,2)+ROUND(K340*Order!$H$3/12,2)+ROUND(N340*Order!$H$4/12,2)+ROUND(Q340*Order!$H$5/12,2)+ROUND(T340*Order!$H$6/12,2)+ROUND(W340*Order!$H$7/12,2)+ROUND(Z340*Order!$H$8/12,2)+ROUND(AC340*Order!$H$9/12,2)+ROUND(AF340*Order!$H$10/12,2)+ROUND(AI340*Order!$H$11/12,2)</f>
        <v/>
      </c>
      <c r="E341" s="4">
        <f>MAX(0,'Start here'!$B$6-(F341+I341+L341+O341+R341+U341+X341+AA341+AD341+AG341))</f>
        <v/>
      </c>
      <c r="F341" s="4">
        <f>MIN(Order!$I$2,ROUND(H340*(1+Order!$H$2/12),2))</f>
        <v/>
      </c>
      <c r="G341" s="4">
        <f>MAX(0,MIN(ROUND(H340*(1+Order!$H$2/12),2)-F341,E341-(0)))</f>
        <v/>
      </c>
      <c r="H341" s="4">
        <f>MAX(0,ROUND(ROUND(H340*(1+Order!$H$2/12),2)-F341-G341,2))</f>
        <v/>
      </c>
      <c r="I341" s="4">
        <f>MIN(Order!$I$3,ROUND(K340*(1+Order!$H$3/12),2))</f>
        <v/>
      </c>
      <c r="J341" s="4">
        <f>MAX(0,MIN(ROUND(K340*(1+Order!$H$3/12),2)-I341,E341-(G341)))</f>
        <v/>
      </c>
      <c r="K341" s="4">
        <f>MAX(0,ROUND(ROUND(K340*(1+Order!$H$3/12),2)-I341-J341,2))</f>
        <v/>
      </c>
      <c r="L341" s="4">
        <f>MIN(Order!$I$4,ROUND(N340*(1+Order!$H$4/12),2))</f>
        <v/>
      </c>
      <c r="M341" s="4">
        <f>MAX(0,MIN(ROUND(N340*(1+Order!$H$4/12),2)-L341,E341-(G341+J341)))</f>
        <v/>
      </c>
      <c r="N341" s="4">
        <f>MAX(0,ROUND(ROUND(N340*(1+Order!$H$4/12),2)-L341-M341,2))</f>
        <v/>
      </c>
      <c r="O341" s="4">
        <f>MIN(Order!$I$5,ROUND(Q340*(1+Order!$H$5/12),2))</f>
        <v/>
      </c>
      <c r="P341" s="4">
        <f>MAX(0,MIN(ROUND(Q340*(1+Order!$H$5/12),2)-O341,E341-(G341+J341+M341)))</f>
        <v/>
      </c>
      <c r="Q341" s="4">
        <f>MAX(0,ROUND(ROUND(Q340*(1+Order!$H$5/12),2)-O341-P341,2))</f>
        <v/>
      </c>
      <c r="R341" s="4">
        <f>MIN(Order!$I$6,ROUND(T340*(1+Order!$H$6/12),2))</f>
        <v/>
      </c>
      <c r="S341" s="4">
        <f>MAX(0,MIN(ROUND(T340*(1+Order!$H$6/12),2)-R341,E341-(G341+J341+M341+P341)))</f>
        <v/>
      </c>
      <c r="T341" s="4">
        <f>MAX(0,ROUND(ROUND(T340*(1+Order!$H$6/12),2)-R341-S341,2))</f>
        <v/>
      </c>
      <c r="U341" s="4">
        <f>MIN(Order!$I$7,ROUND(W340*(1+Order!$H$7/12),2))</f>
        <v/>
      </c>
      <c r="V341" s="4">
        <f>MAX(0,MIN(ROUND(W340*(1+Order!$H$7/12),2)-U341,E341-(G341+J341+M341+P341+S341)))</f>
        <v/>
      </c>
      <c r="W341" s="4">
        <f>MAX(0,ROUND(ROUND(W340*(1+Order!$H$7/12),2)-U341-V341,2))</f>
        <v/>
      </c>
      <c r="X341" s="4">
        <f>MIN(Order!$I$8,ROUND(Z340*(1+Order!$H$8/12),2))</f>
        <v/>
      </c>
      <c r="Y341" s="4">
        <f>MAX(0,MIN(ROUND(Z340*(1+Order!$H$8/12),2)-X341,E341-(G341+J341+M341+P341+S341+V341)))</f>
        <v/>
      </c>
      <c r="Z341" s="4">
        <f>MAX(0,ROUND(ROUND(Z340*(1+Order!$H$8/12),2)-X341-Y341,2))</f>
        <v/>
      </c>
      <c r="AA341" s="4">
        <f>MIN(Order!$I$9,ROUND(AC340*(1+Order!$H$9/12),2))</f>
        <v/>
      </c>
      <c r="AB341" s="4">
        <f>MAX(0,MIN(ROUND(AC340*(1+Order!$H$9/12),2)-AA341,E341-(G341+J341+M341+P341+S341+V341+Y341)))</f>
        <v/>
      </c>
      <c r="AC341" s="4">
        <f>MAX(0,ROUND(ROUND(AC340*(1+Order!$H$9/12),2)-AA341-AB341,2))</f>
        <v/>
      </c>
      <c r="AD341" s="4">
        <f>MIN(Order!$I$10,ROUND(AF340*(1+Order!$H$10/12),2))</f>
        <v/>
      </c>
      <c r="AE341" s="4">
        <f>MAX(0,MIN(ROUND(AF340*(1+Order!$H$10/12),2)-AD341,E341-(G341+J341+M341+P341+S341+V341+Y341+AB341)))</f>
        <v/>
      </c>
      <c r="AF341" s="4">
        <f>MAX(0,ROUND(ROUND(AF340*(1+Order!$H$10/12),2)-AD341-AE341,2))</f>
        <v/>
      </c>
      <c r="AG341" s="4">
        <f>MIN(Order!$I$11,ROUND(AI340*(1+Order!$H$11/12),2))</f>
        <v/>
      </c>
      <c r="AH341" s="4">
        <f>MAX(0,MIN(ROUND(AI340*(1+Order!$H$11/12),2)-AG341,E341-(G341+J341+M341+P341+S341+V341+Y341+AB341+AE341)))</f>
        <v/>
      </c>
      <c r="AI341" s="4">
        <f>MAX(0,ROUND(ROUND(AI340*(1+Order!$H$11/12),2)-AG341-AH341,2))</f>
        <v/>
      </c>
    </row>
    <row r="342">
      <c r="A342" t="n">
        <v>339</v>
      </c>
      <c r="B342" s="16">
        <f>EDATE('Start here'!$B$7,A342-1)</f>
        <v/>
      </c>
      <c r="C342" s="4">
        <f>H342+K342+N342+Q342+T342+W342+Z342+AC342+AF342+AI342</f>
        <v/>
      </c>
      <c r="D342" s="4">
        <f>ROUND(H341*Order!$H$2/12,2)+ROUND(K341*Order!$H$3/12,2)+ROUND(N341*Order!$H$4/12,2)+ROUND(Q341*Order!$H$5/12,2)+ROUND(T341*Order!$H$6/12,2)+ROUND(W341*Order!$H$7/12,2)+ROUND(Z341*Order!$H$8/12,2)+ROUND(AC341*Order!$H$9/12,2)+ROUND(AF341*Order!$H$10/12,2)+ROUND(AI341*Order!$H$11/12,2)</f>
        <v/>
      </c>
      <c r="E342" s="4">
        <f>MAX(0,'Start here'!$B$6-(F342+I342+L342+O342+R342+U342+X342+AA342+AD342+AG342))</f>
        <v/>
      </c>
      <c r="F342" s="4">
        <f>MIN(Order!$I$2,ROUND(H341*(1+Order!$H$2/12),2))</f>
        <v/>
      </c>
      <c r="G342" s="4">
        <f>MAX(0,MIN(ROUND(H341*(1+Order!$H$2/12),2)-F342,E342-(0)))</f>
        <v/>
      </c>
      <c r="H342" s="4">
        <f>MAX(0,ROUND(ROUND(H341*(1+Order!$H$2/12),2)-F342-G342,2))</f>
        <v/>
      </c>
      <c r="I342" s="4">
        <f>MIN(Order!$I$3,ROUND(K341*(1+Order!$H$3/12),2))</f>
        <v/>
      </c>
      <c r="J342" s="4">
        <f>MAX(0,MIN(ROUND(K341*(1+Order!$H$3/12),2)-I342,E342-(G342)))</f>
        <v/>
      </c>
      <c r="K342" s="4">
        <f>MAX(0,ROUND(ROUND(K341*(1+Order!$H$3/12),2)-I342-J342,2))</f>
        <v/>
      </c>
      <c r="L342" s="4">
        <f>MIN(Order!$I$4,ROUND(N341*(1+Order!$H$4/12),2))</f>
        <v/>
      </c>
      <c r="M342" s="4">
        <f>MAX(0,MIN(ROUND(N341*(1+Order!$H$4/12),2)-L342,E342-(G342+J342)))</f>
        <v/>
      </c>
      <c r="N342" s="4">
        <f>MAX(0,ROUND(ROUND(N341*(1+Order!$H$4/12),2)-L342-M342,2))</f>
        <v/>
      </c>
      <c r="O342" s="4">
        <f>MIN(Order!$I$5,ROUND(Q341*(1+Order!$H$5/12),2))</f>
        <v/>
      </c>
      <c r="P342" s="4">
        <f>MAX(0,MIN(ROUND(Q341*(1+Order!$H$5/12),2)-O342,E342-(G342+J342+M342)))</f>
        <v/>
      </c>
      <c r="Q342" s="4">
        <f>MAX(0,ROUND(ROUND(Q341*(1+Order!$H$5/12),2)-O342-P342,2))</f>
        <v/>
      </c>
      <c r="R342" s="4">
        <f>MIN(Order!$I$6,ROUND(T341*(1+Order!$H$6/12),2))</f>
        <v/>
      </c>
      <c r="S342" s="4">
        <f>MAX(0,MIN(ROUND(T341*(1+Order!$H$6/12),2)-R342,E342-(G342+J342+M342+P342)))</f>
        <v/>
      </c>
      <c r="T342" s="4">
        <f>MAX(0,ROUND(ROUND(T341*(1+Order!$H$6/12),2)-R342-S342,2))</f>
        <v/>
      </c>
      <c r="U342" s="4">
        <f>MIN(Order!$I$7,ROUND(W341*(1+Order!$H$7/12),2))</f>
        <v/>
      </c>
      <c r="V342" s="4">
        <f>MAX(0,MIN(ROUND(W341*(1+Order!$H$7/12),2)-U342,E342-(G342+J342+M342+P342+S342)))</f>
        <v/>
      </c>
      <c r="W342" s="4">
        <f>MAX(0,ROUND(ROUND(W341*(1+Order!$H$7/12),2)-U342-V342,2))</f>
        <v/>
      </c>
      <c r="X342" s="4">
        <f>MIN(Order!$I$8,ROUND(Z341*(1+Order!$H$8/12),2))</f>
        <v/>
      </c>
      <c r="Y342" s="4">
        <f>MAX(0,MIN(ROUND(Z341*(1+Order!$H$8/12),2)-X342,E342-(G342+J342+M342+P342+S342+V342)))</f>
        <v/>
      </c>
      <c r="Z342" s="4">
        <f>MAX(0,ROUND(ROUND(Z341*(1+Order!$H$8/12),2)-X342-Y342,2))</f>
        <v/>
      </c>
      <c r="AA342" s="4">
        <f>MIN(Order!$I$9,ROUND(AC341*(1+Order!$H$9/12),2))</f>
        <v/>
      </c>
      <c r="AB342" s="4">
        <f>MAX(0,MIN(ROUND(AC341*(1+Order!$H$9/12),2)-AA342,E342-(G342+J342+M342+P342+S342+V342+Y342)))</f>
        <v/>
      </c>
      <c r="AC342" s="4">
        <f>MAX(0,ROUND(ROUND(AC341*(1+Order!$H$9/12),2)-AA342-AB342,2))</f>
        <v/>
      </c>
      <c r="AD342" s="4">
        <f>MIN(Order!$I$10,ROUND(AF341*(1+Order!$H$10/12),2))</f>
        <v/>
      </c>
      <c r="AE342" s="4">
        <f>MAX(0,MIN(ROUND(AF341*(1+Order!$H$10/12),2)-AD342,E342-(G342+J342+M342+P342+S342+V342+Y342+AB342)))</f>
        <v/>
      </c>
      <c r="AF342" s="4">
        <f>MAX(0,ROUND(ROUND(AF341*(1+Order!$H$10/12),2)-AD342-AE342,2))</f>
        <v/>
      </c>
      <c r="AG342" s="4">
        <f>MIN(Order!$I$11,ROUND(AI341*(1+Order!$H$11/12),2))</f>
        <v/>
      </c>
      <c r="AH342" s="4">
        <f>MAX(0,MIN(ROUND(AI341*(1+Order!$H$11/12),2)-AG342,E342-(G342+J342+M342+P342+S342+V342+Y342+AB342+AE342)))</f>
        <v/>
      </c>
      <c r="AI342" s="4">
        <f>MAX(0,ROUND(ROUND(AI341*(1+Order!$H$11/12),2)-AG342-AH342,2))</f>
        <v/>
      </c>
    </row>
    <row r="343">
      <c r="A343" t="n">
        <v>340</v>
      </c>
      <c r="B343" s="16">
        <f>EDATE('Start here'!$B$7,A343-1)</f>
        <v/>
      </c>
      <c r="C343" s="4">
        <f>H343+K343+N343+Q343+T343+W343+Z343+AC343+AF343+AI343</f>
        <v/>
      </c>
      <c r="D343" s="4">
        <f>ROUND(H342*Order!$H$2/12,2)+ROUND(K342*Order!$H$3/12,2)+ROUND(N342*Order!$H$4/12,2)+ROUND(Q342*Order!$H$5/12,2)+ROUND(T342*Order!$H$6/12,2)+ROUND(W342*Order!$H$7/12,2)+ROUND(Z342*Order!$H$8/12,2)+ROUND(AC342*Order!$H$9/12,2)+ROUND(AF342*Order!$H$10/12,2)+ROUND(AI342*Order!$H$11/12,2)</f>
        <v/>
      </c>
      <c r="E343" s="4">
        <f>MAX(0,'Start here'!$B$6-(F343+I343+L343+O343+R343+U343+X343+AA343+AD343+AG343))</f>
        <v/>
      </c>
      <c r="F343" s="4">
        <f>MIN(Order!$I$2,ROUND(H342*(1+Order!$H$2/12),2))</f>
        <v/>
      </c>
      <c r="G343" s="4">
        <f>MAX(0,MIN(ROUND(H342*(1+Order!$H$2/12),2)-F343,E343-(0)))</f>
        <v/>
      </c>
      <c r="H343" s="4">
        <f>MAX(0,ROUND(ROUND(H342*(1+Order!$H$2/12),2)-F343-G343,2))</f>
        <v/>
      </c>
      <c r="I343" s="4">
        <f>MIN(Order!$I$3,ROUND(K342*(1+Order!$H$3/12),2))</f>
        <v/>
      </c>
      <c r="J343" s="4">
        <f>MAX(0,MIN(ROUND(K342*(1+Order!$H$3/12),2)-I343,E343-(G343)))</f>
        <v/>
      </c>
      <c r="K343" s="4">
        <f>MAX(0,ROUND(ROUND(K342*(1+Order!$H$3/12),2)-I343-J343,2))</f>
        <v/>
      </c>
      <c r="L343" s="4">
        <f>MIN(Order!$I$4,ROUND(N342*(1+Order!$H$4/12),2))</f>
        <v/>
      </c>
      <c r="M343" s="4">
        <f>MAX(0,MIN(ROUND(N342*(1+Order!$H$4/12),2)-L343,E343-(G343+J343)))</f>
        <v/>
      </c>
      <c r="N343" s="4">
        <f>MAX(0,ROUND(ROUND(N342*(1+Order!$H$4/12),2)-L343-M343,2))</f>
        <v/>
      </c>
      <c r="O343" s="4">
        <f>MIN(Order!$I$5,ROUND(Q342*(1+Order!$H$5/12),2))</f>
        <v/>
      </c>
      <c r="P343" s="4">
        <f>MAX(0,MIN(ROUND(Q342*(1+Order!$H$5/12),2)-O343,E343-(G343+J343+M343)))</f>
        <v/>
      </c>
      <c r="Q343" s="4">
        <f>MAX(0,ROUND(ROUND(Q342*(1+Order!$H$5/12),2)-O343-P343,2))</f>
        <v/>
      </c>
      <c r="R343" s="4">
        <f>MIN(Order!$I$6,ROUND(T342*(1+Order!$H$6/12),2))</f>
        <v/>
      </c>
      <c r="S343" s="4">
        <f>MAX(0,MIN(ROUND(T342*(1+Order!$H$6/12),2)-R343,E343-(G343+J343+M343+P343)))</f>
        <v/>
      </c>
      <c r="T343" s="4">
        <f>MAX(0,ROUND(ROUND(T342*(1+Order!$H$6/12),2)-R343-S343,2))</f>
        <v/>
      </c>
      <c r="U343" s="4">
        <f>MIN(Order!$I$7,ROUND(W342*(1+Order!$H$7/12),2))</f>
        <v/>
      </c>
      <c r="V343" s="4">
        <f>MAX(0,MIN(ROUND(W342*(1+Order!$H$7/12),2)-U343,E343-(G343+J343+M343+P343+S343)))</f>
        <v/>
      </c>
      <c r="W343" s="4">
        <f>MAX(0,ROUND(ROUND(W342*(1+Order!$H$7/12),2)-U343-V343,2))</f>
        <v/>
      </c>
      <c r="X343" s="4">
        <f>MIN(Order!$I$8,ROUND(Z342*(1+Order!$H$8/12),2))</f>
        <v/>
      </c>
      <c r="Y343" s="4">
        <f>MAX(0,MIN(ROUND(Z342*(1+Order!$H$8/12),2)-X343,E343-(G343+J343+M343+P343+S343+V343)))</f>
        <v/>
      </c>
      <c r="Z343" s="4">
        <f>MAX(0,ROUND(ROUND(Z342*(1+Order!$H$8/12),2)-X343-Y343,2))</f>
        <v/>
      </c>
      <c r="AA343" s="4">
        <f>MIN(Order!$I$9,ROUND(AC342*(1+Order!$H$9/12),2))</f>
        <v/>
      </c>
      <c r="AB343" s="4">
        <f>MAX(0,MIN(ROUND(AC342*(1+Order!$H$9/12),2)-AA343,E343-(G343+J343+M343+P343+S343+V343+Y343)))</f>
        <v/>
      </c>
      <c r="AC343" s="4">
        <f>MAX(0,ROUND(ROUND(AC342*(1+Order!$H$9/12),2)-AA343-AB343,2))</f>
        <v/>
      </c>
      <c r="AD343" s="4">
        <f>MIN(Order!$I$10,ROUND(AF342*(1+Order!$H$10/12),2))</f>
        <v/>
      </c>
      <c r="AE343" s="4">
        <f>MAX(0,MIN(ROUND(AF342*(1+Order!$H$10/12),2)-AD343,E343-(G343+J343+M343+P343+S343+V343+Y343+AB343)))</f>
        <v/>
      </c>
      <c r="AF343" s="4">
        <f>MAX(0,ROUND(ROUND(AF342*(1+Order!$H$10/12),2)-AD343-AE343,2))</f>
        <v/>
      </c>
      <c r="AG343" s="4">
        <f>MIN(Order!$I$11,ROUND(AI342*(1+Order!$H$11/12),2))</f>
        <v/>
      </c>
      <c r="AH343" s="4">
        <f>MAX(0,MIN(ROUND(AI342*(1+Order!$H$11/12),2)-AG343,E343-(G343+J343+M343+P343+S343+V343+Y343+AB343+AE343)))</f>
        <v/>
      </c>
      <c r="AI343" s="4">
        <f>MAX(0,ROUND(ROUND(AI342*(1+Order!$H$11/12),2)-AG343-AH343,2))</f>
        <v/>
      </c>
    </row>
    <row r="344">
      <c r="A344" t="n">
        <v>341</v>
      </c>
      <c r="B344" s="16">
        <f>EDATE('Start here'!$B$7,A344-1)</f>
        <v/>
      </c>
      <c r="C344" s="4">
        <f>H344+K344+N344+Q344+T344+W344+Z344+AC344+AF344+AI344</f>
        <v/>
      </c>
      <c r="D344" s="4">
        <f>ROUND(H343*Order!$H$2/12,2)+ROUND(K343*Order!$H$3/12,2)+ROUND(N343*Order!$H$4/12,2)+ROUND(Q343*Order!$H$5/12,2)+ROUND(T343*Order!$H$6/12,2)+ROUND(W343*Order!$H$7/12,2)+ROUND(Z343*Order!$H$8/12,2)+ROUND(AC343*Order!$H$9/12,2)+ROUND(AF343*Order!$H$10/12,2)+ROUND(AI343*Order!$H$11/12,2)</f>
        <v/>
      </c>
      <c r="E344" s="4">
        <f>MAX(0,'Start here'!$B$6-(F344+I344+L344+O344+R344+U344+X344+AA344+AD344+AG344))</f>
        <v/>
      </c>
      <c r="F344" s="4">
        <f>MIN(Order!$I$2,ROUND(H343*(1+Order!$H$2/12),2))</f>
        <v/>
      </c>
      <c r="G344" s="4">
        <f>MAX(0,MIN(ROUND(H343*(1+Order!$H$2/12),2)-F344,E344-(0)))</f>
        <v/>
      </c>
      <c r="H344" s="4">
        <f>MAX(0,ROUND(ROUND(H343*(1+Order!$H$2/12),2)-F344-G344,2))</f>
        <v/>
      </c>
      <c r="I344" s="4">
        <f>MIN(Order!$I$3,ROUND(K343*(1+Order!$H$3/12),2))</f>
        <v/>
      </c>
      <c r="J344" s="4">
        <f>MAX(0,MIN(ROUND(K343*(1+Order!$H$3/12),2)-I344,E344-(G344)))</f>
        <v/>
      </c>
      <c r="K344" s="4">
        <f>MAX(0,ROUND(ROUND(K343*(1+Order!$H$3/12),2)-I344-J344,2))</f>
        <v/>
      </c>
      <c r="L344" s="4">
        <f>MIN(Order!$I$4,ROUND(N343*(1+Order!$H$4/12),2))</f>
        <v/>
      </c>
      <c r="M344" s="4">
        <f>MAX(0,MIN(ROUND(N343*(1+Order!$H$4/12),2)-L344,E344-(G344+J344)))</f>
        <v/>
      </c>
      <c r="N344" s="4">
        <f>MAX(0,ROUND(ROUND(N343*(1+Order!$H$4/12),2)-L344-M344,2))</f>
        <v/>
      </c>
      <c r="O344" s="4">
        <f>MIN(Order!$I$5,ROUND(Q343*(1+Order!$H$5/12),2))</f>
        <v/>
      </c>
      <c r="P344" s="4">
        <f>MAX(0,MIN(ROUND(Q343*(1+Order!$H$5/12),2)-O344,E344-(G344+J344+M344)))</f>
        <v/>
      </c>
      <c r="Q344" s="4">
        <f>MAX(0,ROUND(ROUND(Q343*(1+Order!$H$5/12),2)-O344-P344,2))</f>
        <v/>
      </c>
      <c r="R344" s="4">
        <f>MIN(Order!$I$6,ROUND(T343*(1+Order!$H$6/12),2))</f>
        <v/>
      </c>
      <c r="S344" s="4">
        <f>MAX(0,MIN(ROUND(T343*(1+Order!$H$6/12),2)-R344,E344-(G344+J344+M344+P344)))</f>
        <v/>
      </c>
      <c r="T344" s="4">
        <f>MAX(0,ROUND(ROUND(T343*(1+Order!$H$6/12),2)-R344-S344,2))</f>
        <v/>
      </c>
      <c r="U344" s="4">
        <f>MIN(Order!$I$7,ROUND(W343*(1+Order!$H$7/12),2))</f>
        <v/>
      </c>
      <c r="V344" s="4">
        <f>MAX(0,MIN(ROUND(W343*(1+Order!$H$7/12),2)-U344,E344-(G344+J344+M344+P344+S344)))</f>
        <v/>
      </c>
      <c r="W344" s="4">
        <f>MAX(0,ROUND(ROUND(W343*(1+Order!$H$7/12),2)-U344-V344,2))</f>
        <v/>
      </c>
      <c r="X344" s="4">
        <f>MIN(Order!$I$8,ROUND(Z343*(1+Order!$H$8/12),2))</f>
        <v/>
      </c>
      <c r="Y344" s="4">
        <f>MAX(0,MIN(ROUND(Z343*(1+Order!$H$8/12),2)-X344,E344-(G344+J344+M344+P344+S344+V344)))</f>
        <v/>
      </c>
      <c r="Z344" s="4">
        <f>MAX(0,ROUND(ROUND(Z343*(1+Order!$H$8/12),2)-X344-Y344,2))</f>
        <v/>
      </c>
      <c r="AA344" s="4">
        <f>MIN(Order!$I$9,ROUND(AC343*(1+Order!$H$9/12),2))</f>
        <v/>
      </c>
      <c r="AB344" s="4">
        <f>MAX(0,MIN(ROUND(AC343*(1+Order!$H$9/12),2)-AA344,E344-(G344+J344+M344+P344+S344+V344+Y344)))</f>
        <v/>
      </c>
      <c r="AC344" s="4">
        <f>MAX(0,ROUND(ROUND(AC343*(1+Order!$H$9/12),2)-AA344-AB344,2))</f>
        <v/>
      </c>
      <c r="AD344" s="4">
        <f>MIN(Order!$I$10,ROUND(AF343*(1+Order!$H$10/12),2))</f>
        <v/>
      </c>
      <c r="AE344" s="4">
        <f>MAX(0,MIN(ROUND(AF343*(1+Order!$H$10/12),2)-AD344,E344-(G344+J344+M344+P344+S344+V344+Y344+AB344)))</f>
        <v/>
      </c>
      <c r="AF344" s="4">
        <f>MAX(0,ROUND(ROUND(AF343*(1+Order!$H$10/12),2)-AD344-AE344,2))</f>
        <v/>
      </c>
      <c r="AG344" s="4">
        <f>MIN(Order!$I$11,ROUND(AI343*(1+Order!$H$11/12),2))</f>
        <v/>
      </c>
      <c r="AH344" s="4">
        <f>MAX(0,MIN(ROUND(AI343*(1+Order!$H$11/12),2)-AG344,E344-(G344+J344+M344+P344+S344+V344+Y344+AB344+AE344)))</f>
        <v/>
      </c>
      <c r="AI344" s="4">
        <f>MAX(0,ROUND(ROUND(AI343*(1+Order!$H$11/12),2)-AG344-AH344,2))</f>
        <v/>
      </c>
    </row>
    <row r="345">
      <c r="A345" t="n">
        <v>342</v>
      </c>
      <c r="B345" s="16">
        <f>EDATE('Start here'!$B$7,A345-1)</f>
        <v/>
      </c>
      <c r="C345" s="4">
        <f>H345+K345+N345+Q345+T345+W345+Z345+AC345+AF345+AI345</f>
        <v/>
      </c>
      <c r="D345" s="4">
        <f>ROUND(H344*Order!$H$2/12,2)+ROUND(K344*Order!$H$3/12,2)+ROUND(N344*Order!$H$4/12,2)+ROUND(Q344*Order!$H$5/12,2)+ROUND(T344*Order!$H$6/12,2)+ROUND(W344*Order!$H$7/12,2)+ROUND(Z344*Order!$H$8/12,2)+ROUND(AC344*Order!$H$9/12,2)+ROUND(AF344*Order!$H$10/12,2)+ROUND(AI344*Order!$H$11/12,2)</f>
        <v/>
      </c>
      <c r="E345" s="4">
        <f>MAX(0,'Start here'!$B$6-(F345+I345+L345+O345+R345+U345+X345+AA345+AD345+AG345))</f>
        <v/>
      </c>
      <c r="F345" s="4">
        <f>MIN(Order!$I$2,ROUND(H344*(1+Order!$H$2/12),2))</f>
        <v/>
      </c>
      <c r="G345" s="4">
        <f>MAX(0,MIN(ROUND(H344*(1+Order!$H$2/12),2)-F345,E345-(0)))</f>
        <v/>
      </c>
      <c r="H345" s="4">
        <f>MAX(0,ROUND(ROUND(H344*(1+Order!$H$2/12),2)-F345-G345,2))</f>
        <v/>
      </c>
      <c r="I345" s="4">
        <f>MIN(Order!$I$3,ROUND(K344*(1+Order!$H$3/12),2))</f>
        <v/>
      </c>
      <c r="J345" s="4">
        <f>MAX(0,MIN(ROUND(K344*(1+Order!$H$3/12),2)-I345,E345-(G345)))</f>
        <v/>
      </c>
      <c r="K345" s="4">
        <f>MAX(0,ROUND(ROUND(K344*(1+Order!$H$3/12),2)-I345-J345,2))</f>
        <v/>
      </c>
      <c r="L345" s="4">
        <f>MIN(Order!$I$4,ROUND(N344*(1+Order!$H$4/12),2))</f>
        <v/>
      </c>
      <c r="M345" s="4">
        <f>MAX(0,MIN(ROUND(N344*(1+Order!$H$4/12),2)-L345,E345-(G345+J345)))</f>
        <v/>
      </c>
      <c r="N345" s="4">
        <f>MAX(0,ROUND(ROUND(N344*(1+Order!$H$4/12),2)-L345-M345,2))</f>
        <v/>
      </c>
      <c r="O345" s="4">
        <f>MIN(Order!$I$5,ROUND(Q344*(1+Order!$H$5/12),2))</f>
        <v/>
      </c>
      <c r="P345" s="4">
        <f>MAX(0,MIN(ROUND(Q344*(1+Order!$H$5/12),2)-O345,E345-(G345+J345+M345)))</f>
        <v/>
      </c>
      <c r="Q345" s="4">
        <f>MAX(0,ROUND(ROUND(Q344*(1+Order!$H$5/12),2)-O345-P345,2))</f>
        <v/>
      </c>
      <c r="R345" s="4">
        <f>MIN(Order!$I$6,ROUND(T344*(1+Order!$H$6/12),2))</f>
        <v/>
      </c>
      <c r="S345" s="4">
        <f>MAX(0,MIN(ROUND(T344*(1+Order!$H$6/12),2)-R345,E345-(G345+J345+M345+P345)))</f>
        <v/>
      </c>
      <c r="T345" s="4">
        <f>MAX(0,ROUND(ROUND(T344*(1+Order!$H$6/12),2)-R345-S345,2))</f>
        <v/>
      </c>
      <c r="U345" s="4">
        <f>MIN(Order!$I$7,ROUND(W344*(1+Order!$H$7/12),2))</f>
        <v/>
      </c>
      <c r="V345" s="4">
        <f>MAX(0,MIN(ROUND(W344*(1+Order!$H$7/12),2)-U345,E345-(G345+J345+M345+P345+S345)))</f>
        <v/>
      </c>
      <c r="W345" s="4">
        <f>MAX(0,ROUND(ROUND(W344*(1+Order!$H$7/12),2)-U345-V345,2))</f>
        <v/>
      </c>
      <c r="X345" s="4">
        <f>MIN(Order!$I$8,ROUND(Z344*(1+Order!$H$8/12),2))</f>
        <v/>
      </c>
      <c r="Y345" s="4">
        <f>MAX(0,MIN(ROUND(Z344*(1+Order!$H$8/12),2)-X345,E345-(G345+J345+M345+P345+S345+V345)))</f>
        <v/>
      </c>
      <c r="Z345" s="4">
        <f>MAX(0,ROUND(ROUND(Z344*(1+Order!$H$8/12),2)-X345-Y345,2))</f>
        <v/>
      </c>
      <c r="AA345" s="4">
        <f>MIN(Order!$I$9,ROUND(AC344*(1+Order!$H$9/12),2))</f>
        <v/>
      </c>
      <c r="AB345" s="4">
        <f>MAX(0,MIN(ROUND(AC344*(1+Order!$H$9/12),2)-AA345,E345-(G345+J345+M345+P345+S345+V345+Y345)))</f>
        <v/>
      </c>
      <c r="AC345" s="4">
        <f>MAX(0,ROUND(ROUND(AC344*(1+Order!$H$9/12),2)-AA345-AB345,2))</f>
        <v/>
      </c>
      <c r="AD345" s="4">
        <f>MIN(Order!$I$10,ROUND(AF344*(1+Order!$H$10/12),2))</f>
        <v/>
      </c>
      <c r="AE345" s="4">
        <f>MAX(0,MIN(ROUND(AF344*(1+Order!$H$10/12),2)-AD345,E345-(G345+J345+M345+P345+S345+V345+Y345+AB345)))</f>
        <v/>
      </c>
      <c r="AF345" s="4">
        <f>MAX(0,ROUND(ROUND(AF344*(1+Order!$H$10/12),2)-AD345-AE345,2))</f>
        <v/>
      </c>
      <c r="AG345" s="4">
        <f>MIN(Order!$I$11,ROUND(AI344*(1+Order!$H$11/12),2))</f>
        <v/>
      </c>
      <c r="AH345" s="4">
        <f>MAX(0,MIN(ROUND(AI344*(1+Order!$H$11/12),2)-AG345,E345-(G345+J345+M345+P345+S345+V345+Y345+AB345+AE345)))</f>
        <v/>
      </c>
      <c r="AI345" s="4">
        <f>MAX(0,ROUND(ROUND(AI344*(1+Order!$H$11/12),2)-AG345-AH345,2))</f>
        <v/>
      </c>
    </row>
    <row r="346">
      <c r="A346" t="n">
        <v>343</v>
      </c>
      <c r="B346" s="16">
        <f>EDATE('Start here'!$B$7,A346-1)</f>
        <v/>
      </c>
      <c r="C346" s="4">
        <f>H346+K346+N346+Q346+T346+W346+Z346+AC346+AF346+AI346</f>
        <v/>
      </c>
      <c r="D346" s="4">
        <f>ROUND(H345*Order!$H$2/12,2)+ROUND(K345*Order!$H$3/12,2)+ROUND(N345*Order!$H$4/12,2)+ROUND(Q345*Order!$H$5/12,2)+ROUND(T345*Order!$H$6/12,2)+ROUND(W345*Order!$H$7/12,2)+ROUND(Z345*Order!$H$8/12,2)+ROUND(AC345*Order!$H$9/12,2)+ROUND(AF345*Order!$H$10/12,2)+ROUND(AI345*Order!$H$11/12,2)</f>
        <v/>
      </c>
      <c r="E346" s="4">
        <f>MAX(0,'Start here'!$B$6-(F346+I346+L346+O346+R346+U346+X346+AA346+AD346+AG346))</f>
        <v/>
      </c>
      <c r="F346" s="4">
        <f>MIN(Order!$I$2,ROUND(H345*(1+Order!$H$2/12),2))</f>
        <v/>
      </c>
      <c r="G346" s="4">
        <f>MAX(0,MIN(ROUND(H345*(1+Order!$H$2/12),2)-F346,E346-(0)))</f>
        <v/>
      </c>
      <c r="H346" s="4">
        <f>MAX(0,ROUND(ROUND(H345*(1+Order!$H$2/12),2)-F346-G346,2))</f>
        <v/>
      </c>
      <c r="I346" s="4">
        <f>MIN(Order!$I$3,ROUND(K345*(1+Order!$H$3/12),2))</f>
        <v/>
      </c>
      <c r="J346" s="4">
        <f>MAX(0,MIN(ROUND(K345*(1+Order!$H$3/12),2)-I346,E346-(G346)))</f>
        <v/>
      </c>
      <c r="K346" s="4">
        <f>MAX(0,ROUND(ROUND(K345*(1+Order!$H$3/12),2)-I346-J346,2))</f>
        <v/>
      </c>
      <c r="L346" s="4">
        <f>MIN(Order!$I$4,ROUND(N345*(1+Order!$H$4/12),2))</f>
        <v/>
      </c>
      <c r="M346" s="4">
        <f>MAX(0,MIN(ROUND(N345*(1+Order!$H$4/12),2)-L346,E346-(G346+J346)))</f>
        <v/>
      </c>
      <c r="N346" s="4">
        <f>MAX(0,ROUND(ROUND(N345*(1+Order!$H$4/12),2)-L346-M346,2))</f>
        <v/>
      </c>
      <c r="O346" s="4">
        <f>MIN(Order!$I$5,ROUND(Q345*(1+Order!$H$5/12),2))</f>
        <v/>
      </c>
      <c r="P346" s="4">
        <f>MAX(0,MIN(ROUND(Q345*(1+Order!$H$5/12),2)-O346,E346-(G346+J346+M346)))</f>
        <v/>
      </c>
      <c r="Q346" s="4">
        <f>MAX(0,ROUND(ROUND(Q345*(1+Order!$H$5/12),2)-O346-P346,2))</f>
        <v/>
      </c>
      <c r="R346" s="4">
        <f>MIN(Order!$I$6,ROUND(T345*(1+Order!$H$6/12),2))</f>
        <v/>
      </c>
      <c r="S346" s="4">
        <f>MAX(0,MIN(ROUND(T345*(1+Order!$H$6/12),2)-R346,E346-(G346+J346+M346+P346)))</f>
        <v/>
      </c>
      <c r="T346" s="4">
        <f>MAX(0,ROUND(ROUND(T345*(1+Order!$H$6/12),2)-R346-S346,2))</f>
        <v/>
      </c>
      <c r="U346" s="4">
        <f>MIN(Order!$I$7,ROUND(W345*(1+Order!$H$7/12),2))</f>
        <v/>
      </c>
      <c r="V346" s="4">
        <f>MAX(0,MIN(ROUND(W345*(1+Order!$H$7/12),2)-U346,E346-(G346+J346+M346+P346+S346)))</f>
        <v/>
      </c>
      <c r="W346" s="4">
        <f>MAX(0,ROUND(ROUND(W345*(1+Order!$H$7/12),2)-U346-V346,2))</f>
        <v/>
      </c>
      <c r="X346" s="4">
        <f>MIN(Order!$I$8,ROUND(Z345*(1+Order!$H$8/12),2))</f>
        <v/>
      </c>
      <c r="Y346" s="4">
        <f>MAX(0,MIN(ROUND(Z345*(1+Order!$H$8/12),2)-X346,E346-(G346+J346+M346+P346+S346+V346)))</f>
        <v/>
      </c>
      <c r="Z346" s="4">
        <f>MAX(0,ROUND(ROUND(Z345*(1+Order!$H$8/12),2)-X346-Y346,2))</f>
        <v/>
      </c>
      <c r="AA346" s="4">
        <f>MIN(Order!$I$9,ROUND(AC345*(1+Order!$H$9/12),2))</f>
        <v/>
      </c>
      <c r="AB346" s="4">
        <f>MAX(0,MIN(ROUND(AC345*(1+Order!$H$9/12),2)-AA346,E346-(G346+J346+M346+P346+S346+V346+Y346)))</f>
        <v/>
      </c>
      <c r="AC346" s="4">
        <f>MAX(0,ROUND(ROUND(AC345*(1+Order!$H$9/12),2)-AA346-AB346,2))</f>
        <v/>
      </c>
      <c r="AD346" s="4">
        <f>MIN(Order!$I$10,ROUND(AF345*(1+Order!$H$10/12),2))</f>
        <v/>
      </c>
      <c r="AE346" s="4">
        <f>MAX(0,MIN(ROUND(AF345*(1+Order!$H$10/12),2)-AD346,E346-(G346+J346+M346+P346+S346+V346+Y346+AB346)))</f>
        <v/>
      </c>
      <c r="AF346" s="4">
        <f>MAX(0,ROUND(ROUND(AF345*(1+Order!$H$10/12),2)-AD346-AE346,2))</f>
        <v/>
      </c>
      <c r="AG346" s="4">
        <f>MIN(Order!$I$11,ROUND(AI345*(1+Order!$H$11/12),2))</f>
        <v/>
      </c>
      <c r="AH346" s="4">
        <f>MAX(0,MIN(ROUND(AI345*(1+Order!$H$11/12),2)-AG346,E346-(G346+J346+M346+P346+S346+V346+Y346+AB346+AE346)))</f>
        <v/>
      </c>
      <c r="AI346" s="4">
        <f>MAX(0,ROUND(ROUND(AI345*(1+Order!$H$11/12),2)-AG346-AH346,2))</f>
        <v/>
      </c>
    </row>
    <row r="347">
      <c r="A347" t="n">
        <v>344</v>
      </c>
      <c r="B347" s="16">
        <f>EDATE('Start here'!$B$7,A347-1)</f>
        <v/>
      </c>
      <c r="C347" s="4">
        <f>H347+K347+N347+Q347+T347+W347+Z347+AC347+AF347+AI347</f>
        <v/>
      </c>
      <c r="D347" s="4">
        <f>ROUND(H346*Order!$H$2/12,2)+ROUND(K346*Order!$H$3/12,2)+ROUND(N346*Order!$H$4/12,2)+ROUND(Q346*Order!$H$5/12,2)+ROUND(T346*Order!$H$6/12,2)+ROUND(W346*Order!$H$7/12,2)+ROUND(Z346*Order!$H$8/12,2)+ROUND(AC346*Order!$H$9/12,2)+ROUND(AF346*Order!$H$10/12,2)+ROUND(AI346*Order!$H$11/12,2)</f>
        <v/>
      </c>
      <c r="E347" s="4">
        <f>MAX(0,'Start here'!$B$6-(F347+I347+L347+O347+R347+U347+X347+AA347+AD347+AG347))</f>
        <v/>
      </c>
      <c r="F347" s="4">
        <f>MIN(Order!$I$2,ROUND(H346*(1+Order!$H$2/12),2))</f>
        <v/>
      </c>
      <c r="G347" s="4">
        <f>MAX(0,MIN(ROUND(H346*(1+Order!$H$2/12),2)-F347,E347-(0)))</f>
        <v/>
      </c>
      <c r="H347" s="4">
        <f>MAX(0,ROUND(ROUND(H346*(1+Order!$H$2/12),2)-F347-G347,2))</f>
        <v/>
      </c>
      <c r="I347" s="4">
        <f>MIN(Order!$I$3,ROUND(K346*(1+Order!$H$3/12),2))</f>
        <v/>
      </c>
      <c r="J347" s="4">
        <f>MAX(0,MIN(ROUND(K346*(1+Order!$H$3/12),2)-I347,E347-(G347)))</f>
        <v/>
      </c>
      <c r="K347" s="4">
        <f>MAX(0,ROUND(ROUND(K346*(1+Order!$H$3/12),2)-I347-J347,2))</f>
        <v/>
      </c>
      <c r="L347" s="4">
        <f>MIN(Order!$I$4,ROUND(N346*(1+Order!$H$4/12),2))</f>
        <v/>
      </c>
      <c r="M347" s="4">
        <f>MAX(0,MIN(ROUND(N346*(1+Order!$H$4/12),2)-L347,E347-(G347+J347)))</f>
        <v/>
      </c>
      <c r="N347" s="4">
        <f>MAX(0,ROUND(ROUND(N346*(1+Order!$H$4/12),2)-L347-M347,2))</f>
        <v/>
      </c>
      <c r="O347" s="4">
        <f>MIN(Order!$I$5,ROUND(Q346*(1+Order!$H$5/12),2))</f>
        <v/>
      </c>
      <c r="P347" s="4">
        <f>MAX(0,MIN(ROUND(Q346*(1+Order!$H$5/12),2)-O347,E347-(G347+J347+M347)))</f>
        <v/>
      </c>
      <c r="Q347" s="4">
        <f>MAX(0,ROUND(ROUND(Q346*(1+Order!$H$5/12),2)-O347-P347,2))</f>
        <v/>
      </c>
      <c r="R347" s="4">
        <f>MIN(Order!$I$6,ROUND(T346*(1+Order!$H$6/12),2))</f>
        <v/>
      </c>
      <c r="S347" s="4">
        <f>MAX(0,MIN(ROUND(T346*(1+Order!$H$6/12),2)-R347,E347-(G347+J347+M347+P347)))</f>
        <v/>
      </c>
      <c r="T347" s="4">
        <f>MAX(0,ROUND(ROUND(T346*(1+Order!$H$6/12),2)-R347-S347,2))</f>
        <v/>
      </c>
      <c r="U347" s="4">
        <f>MIN(Order!$I$7,ROUND(W346*(1+Order!$H$7/12),2))</f>
        <v/>
      </c>
      <c r="V347" s="4">
        <f>MAX(0,MIN(ROUND(W346*(1+Order!$H$7/12),2)-U347,E347-(G347+J347+M347+P347+S347)))</f>
        <v/>
      </c>
      <c r="W347" s="4">
        <f>MAX(0,ROUND(ROUND(W346*(1+Order!$H$7/12),2)-U347-V347,2))</f>
        <v/>
      </c>
      <c r="X347" s="4">
        <f>MIN(Order!$I$8,ROUND(Z346*(1+Order!$H$8/12),2))</f>
        <v/>
      </c>
      <c r="Y347" s="4">
        <f>MAX(0,MIN(ROUND(Z346*(1+Order!$H$8/12),2)-X347,E347-(G347+J347+M347+P347+S347+V347)))</f>
        <v/>
      </c>
      <c r="Z347" s="4">
        <f>MAX(0,ROUND(ROUND(Z346*(1+Order!$H$8/12),2)-X347-Y347,2))</f>
        <v/>
      </c>
      <c r="AA347" s="4">
        <f>MIN(Order!$I$9,ROUND(AC346*(1+Order!$H$9/12),2))</f>
        <v/>
      </c>
      <c r="AB347" s="4">
        <f>MAX(0,MIN(ROUND(AC346*(1+Order!$H$9/12),2)-AA347,E347-(G347+J347+M347+P347+S347+V347+Y347)))</f>
        <v/>
      </c>
      <c r="AC347" s="4">
        <f>MAX(0,ROUND(ROUND(AC346*(1+Order!$H$9/12),2)-AA347-AB347,2))</f>
        <v/>
      </c>
      <c r="AD347" s="4">
        <f>MIN(Order!$I$10,ROUND(AF346*(1+Order!$H$10/12),2))</f>
        <v/>
      </c>
      <c r="AE347" s="4">
        <f>MAX(0,MIN(ROUND(AF346*(1+Order!$H$10/12),2)-AD347,E347-(G347+J347+M347+P347+S347+V347+Y347+AB347)))</f>
        <v/>
      </c>
      <c r="AF347" s="4">
        <f>MAX(0,ROUND(ROUND(AF346*(1+Order!$H$10/12),2)-AD347-AE347,2))</f>
        <v/>
      </c>
      <c r="AG347" s="4">
        <f>MIN(Order!$I$11,ROUND(AI346*(1+Order!$H$11/12),2))</f>
        <v/>
      </c>
      <c r="AH347" s="4">
        <f>MAX(0,MIN(ROUND(AI346*(1+Order!$H$11/12),2)-AG347,E347-(G347+J347+M347+P347+S347+V347+Y347+AB347+AE347)))</f>
        <v/>
      </c>
      <c r="AI347" s="4">
        <f>MAX(0,ROUND(ROUND(AI346*(1+Order!$H$11/12),2)-AG347-AH347,2))</f>
        <v/>
      </c>
    </row>
    <row r="348">
      <c r="A348" t="n">
        <v>345</v>
      </c>
      <c r="B348" s="16">
        <f>EDATE('Start here'!$B$7,A348-1)</f>
        <v/>
      </c>
      <c r="C348" s="4">
        <f>H348+K348+N348+Q348+T348+W348+Z348+AC348+AF348+AI348</f>
        <v/>
      </c>
      <c r="D348" s="4">
        <f>ROUND(H347*Order!$H$2/12,2)+ROUND(K347*Order!$H$3/12,2)+ROUND(N347*Order!$H$4/12,2)+ROUND(Q347*Order!$H$5/12,2)+ROUND(T347*Order!$H$6/12,2)+ROUND(W347*Order!$H$7/12,2)+ROUND(Z347*Order!$H$8/12,2)+ROUND(AC347*Order!$H$9/12,2)+ROUND(AF347*Order!$H$10/12,2)+ROUND(AI347*Order!$H$11/12,2)</f>
        <v/>
      </c>
      <c r="E348" s="4">
        <f>MAX(0,'Start here'!$B$6-(F348+I348+L348+O348+R348+U348+X348+AA348+AD348+AG348))</f>
        <v/>
      </c>
      <c r="F348" s="4">
        <f>MIN(Order!$I$2,ROUND(H347*(1+Order!$H$2/12),2))</f>
        <v/>
      </c>
      <c r="G348" s="4">
        <f>MAX(0,MIN(ROUND(H347*(1+Order!$H$2/12),2)-F348,E348-(0)))</f>
        <v/>
      </c>
      <c r="H348" s="4">
        <f>MAX(0,ROUND(ROUND(H347*(1+Order!$H$2/12),2)-F348-G348,2))</f>
        <v/>
      </c>
      <c r="I348" s="4">
        <f>MIN(Order!$I$3,ROUND(K347*(1+Order!$H$3/12),2))</f>
        <v/>
      </c>
      <c r="J348" s="4">
        <f>MAX(0,MIN(ROUND(K347*(1+Order!$H$3/12),2)-I348,E348-(G348)))</f>
        <v/>
      </c>
      <c r="K348" s="4">
        <f>MAX(0,ROUND(ROUND(K347*(1+Order!$H$3/12),2)-I348-J348,2))</f>
        <v/>
      </c>
      <c r="L348" s="4">
        <f>MIN(Order!$I$4,ROUND(N347*(1+Order!$H$4/12),2))</f>
        <v/>
      </c>
      <c r="M348" s="4">
        <f>MAX(0,MIN(ROUND(N347*(1+Order!$H$4/12),2)-L348,E348-(G348+J348)))</f>
        <v/>
      </c>
      <c r="N348" s="4">
        <f>MAX(0,ROUND(ROUND(N347*(1+Order!$H$4/12),2)-L348-M348,2))</f>
        <v/>
      </c>
      <c r="O348" s="4">
        <f>MIN(Order!$I$5,ROUND(Q347*(1+Order!$H$5/12),2))</f>
        <v/>
      </c>
      <c r="P348" s="4">
        <f>MAX(0,MIN(ROUND(Q347*(1+Order!$H$5/12),2)-O348,E348-(G348+J348+M348)))</f>
        <v/>
      </c>
      <c r="Q348" s="4">
        <f>MAX(0,ROUND(ROUND(Q347*(1+Order!$H$5/12),2)-O348-P348,2))</f>
        <v/>
      </c>
      <c r="R348" s="4">
        <f>MIN(Order!$I$6,ROUND(T347*(1+Order!$H$6/12),2))</f>
        <v/>
      </c>
      <c r="S348" s="4">
        <f>MAX(0,MIN(ROUND(T347*(1+Order!$H$6/12),2)-R348,E348-(G348+J348+M348+P348)))</f>
        <v/>
      </c>
      <c r="T348" s="4">
        <f>MAX(0,ROUND(ROUND(T347*(1+Order!$H$6/12),2)-R348-S348,2))</f>
        <v/>
      </c>
      <c r="U348" s="4">
        <f>MIN(Order!$I$7,ROUND(W347*(1+Order!$H$7/12),2))</f>
        <v/>
      </c>
      <c r="V348" s="4">
        <f>MAX(0,MIN(ROUND(W347*(1+Order!$H$7/12),2)-U348,E348-(G348+J348+M348+P348+S348)))</f>
        <v/>
      </c>
      <c r="W348" s="4">
        <f>MAX(0,ROUND(ROUND(W347*(1+Order!$H$7/12),2)-U348-V348,2))</f>
        <v/>
      </c>
      <c r="X348" s="4">
        <f>MIN(Order!$I$8,ROUND(Z347*(1+Order!$H$8/12),2))</f>
        <v/>
      </c>
      <c r="Y348" s="4">
        <f>MAX(0,MIN(ROUND(Z347*(1+Order!$H$8/12),2)-X348,E348-(G348+J348+M348+P348+S348+V348)))</f>
        <v/>
      </c>
      <c r="Z348" s="4">
        <f>MAX(0,ROUND(ROUND(Z347*(1+Order!$H$8/12),2)-X348-Y348,2))</f>
        <v/>
      </c>
      <c r="AA348" s="4">
        <f>MIN(Order!$I$9,ROUND(AC347*(1+Order!$H$9/12),2))</f>
        <v/>
      </c>
      <c r="AB348" s="4">
        <f>MAX(0,MIN(ROUND(AC347*(1+Order!$H$9/12),2)-AA348,E348-(G348+J348+M348+P348+S348+V348+Y348)))</f>
        <v/>
      </c>
      <c r="AC348" s="4">
        <f>MAX(0,ROUND(ROUND(AC347*(1+Order!$H$9/12),2)-AA348-AB348,2))</f>
        <v/>
      </c>
      <c r="AD348" s="4">
        <f>MIN(Order!$I$10,ROUND(AF347*(1+Order!$H$10/12),2))</f>
        <v/>
      </c>
      <c r="AE348" s="4">
        <f>MAX(0,MIN(ROUND(AF347*(1+Order!$H$10/12),2)-AD348,E348-(G348+J348+M348+P348+S348+V348+Y348+AB348)))</f>
        <v/>
      </c>
      <c r="AF348" s="4">
        <f>MAX(0,ROUND(ROUND(AF347*(1+Order!$H$10/12),2)-AD348-AE348,2))</f>
        <v/>
      </c>
      <c r="AG348" s="4">
        <f>MIN(Order!$I$11,ROUND(AI347*(1+Order!$H$11/12),2))</f>
        <v/>
      </c>
      <c r="AH348" s="4">
        <f>MAX(0,MIN(ROUND(AI347*(1+Order!$H$11/12),2)-AG348,E348-(G348+J348+M348+P348+S348+V348+Y348+AB348+AE348)))</f>
        <v/>
      </c>
      <c r="AI348" s="4">
        <f>MAX(0,ROUND(ROUND(AI347*(1+Order!$H$11/12),2)-AG348-AH348,2))</f>
        <v/>
      </c>
    </row>
    <row r="349">
      <c r="A349" t="n">
        <v>346</v>
      </c>
      <c r="B349" s="16">
        <f>EDATE('Start here'!$B$7,A349-1)</f>
        <v/>
      </c>
      <c r="C349" s="4">
        <f>H349+K349+N349+Q349+T349+W349+Z349+AC349+AF349+AI349</f>
        <v/>
      </c>
      <c r="D349" s="4">
        <f>ROUND(H348*Order!$H$2/12,2)+ROUND(K348*Order!$H$3/12,2)+ROUND(N348*Order!$H$4/12,2)+ROUND(Q348*Order!$H$5/12,2)+ROUND(T348*Order!$H$6/12,2)+ROUND(W348*Order!$H$7/12,2)+ROUND(Z348*Order!$H$8/12,2)+ROUND(AC348*Order!$H$9/12,2)+ROUND(AF348*Order!$H$10/12,2)+ROUND(AI348*Order!$H$11/12,2)</f>
        <v/>
      </c>
      <c r="E349" s="4">
        <f>MAX(0,'Start here'!$B$6-(F349+I349+L349+O349+R349+U349+X349+AA349+AD349+AG349))</f>
        <v/>
      </c>
      <c r="F349" s="4">
        <f>MIN(Order!$I$2,ROUND(H348*(1+Order!$H$2/12),2))</f>
        <v/>
      </c>
      <c r="G349" s="4">
        <f>MAX(0,MIN(ROUND(H348*(1+Order!$H$2/12),2)-F349,E349-(0)))</f>
        <v/>
      </c>
      <c r="H349" s="4">
        <f>MAX(0,ROUND(ROUND(H348*(1+Order!$H$2/12),2)-F349-G349,2))</f>
        <v/>
      </c>
      <c r="I349" s="4">
        <f>MIN(Order!$I$3,ROUND(K348*(1+Order!$H$3/12),2))</f>
        <v/>
      </c>
      <c r="J349" s="4">
        <f>MAX(0,MIN(ROUND(K348*(1+Order!$H$3/12),2)-I349,E349-(G349)))</f>
        <v/>
      </c>
      <c r="K349" s="4">
        <f>MAX(0,ROUND(ROUND(K348*(1+Order!$H$3/12),2)-I349-J349,2))</f>
        <v/>
      </c>
      <c r="L349" s="4">
        <f>MIN(Order!$I$4,ROUND(N348*(1+Order!$H$4/12),2))</f>
        <v/>
      </c>
      <c r="M349" s="4">
        <f>MAX(0,MIN(ROUND(N348*(1+Order!$H$4/12),2)-L349,E349-(G349+J349)))</f>
        <v/>
      </c>
      <c r="N349" s="4">
        <f>MAX(0,ROUND(ROUND(N348*(1+Order!$H$4/12),2)-L349-M349,2))</f>
        <v/>
      </c>
      <c r="O349" s="4">
        <f>MIN(Order!$I$5,ROUND(Q348*(1+Order!$H$5/12),2))</f>
        <v/>
      </c>
      <c r="P349" s="4">
        <f>MAX(0,MIN(ROUND(Q348*(1+Order!$H$5/12),2)-O349,E349-(G349+J349+M349)))</f>
        <v/>
      </c>
      <c r="Q349" s="4">
        <f>MAX(0,ROUND(ROUND(Q348*(1+Order!$H$5/12),2)-O349-P349,2))</f>
        <v/>
      </c>
      <c r="R349" s="4">
        <f>MIN(Order!$I$6,ROUND(T348*(1+Order!$H$6/12),2))</f>
        <v/>
      </c>
      <c r="S349" s="4">
        <f>MAX(0,MIN(ROUND(T348*(1+Order!$H$6/12),2)-R349,E349-(G349+J349+M349+P349)))</f>
        <v/>
      </c>
      <c r="T349" s="4">
        <f>MAX(0,ROUND(ROUND(T348*(1+Order!$H$6/12),2)-R349-S349,2))</f>
        <v/>
      </c>
      <c r="U349" s="4">
        <f>MIN(Order!$I$7,ROUND(W348*(1+Order!$H$7/12),2))</f>
        <v/>
      </c>
      <c r="V349" s="4">
        <f>MAX(0,MIN(ROUND(W348*(1+Order!$H$7/12),2)-U349,E349-(G349+J349+M349+P349+S349)))</f>
        <v/>
      </c>
      <c r="W349" s="4">
        <f>MAX(0,ROUND(ROUND(W348*(1+Order!$H$7/12),2)-U349-V349,2))</f>
        <v/>
      </c>
      <c r="X349" s="4">
        <f>MIN(Order!$I$8,ROUND(Z348*(1+Order!$H$8/12),2))</f>
        <v/>
      </c>
      <c r="Y349" s="4">
        <f>MAX(0,MIN(ROUND(Z348*(1+Order!$H$8/12),2)-X349,E349-(G349+J349+M349+P349+S349+V349)))</f>
        <v/>
      </c>
      <c r="Z349" s="4">
        <f>MAX(0,ROUND(ROUND(Z348*(1+Order!$H$8/12),2)-X349-Y349,2))</f>
        <v/>
      </c>
      <c r="AA349" s="4">
        <f>MIN(Order!$I$9,ROUND(AC348*(1+Order!$H$9/12),2))</f>
        <v/>
      </c>
      <c r="AB349" s="4">
        <f>MAX(0,MIN(ROUND(AC348*(1+Order!$H$9/12),2)-AA349,E349-(G349+J349+M349+P349+S349+V349+Y349)))</f>
        <v/>
      </c>
      <c r="AC349" s="4">
        <f>MAX(0,ROUND(ROUND(AC348*(1+Order!$H$9/12),2)-AA349-AB349,2))</f>
        <v/>
      </c>
      <c r="AD349" s="4">
        <f>MIN(Order!$I$10,ROUND(AF348*(1+Order!$H$10/12),2))</f>
        <v/>
      </c>
      <c r="AE349" s="4">
        <f>MAX(0,MIN(ROUND(AF348*(1+Order!$H$10/12),2)-AD349,E349-(G349+J349+M349+P349+S349+V349+Y349+AB349)))</f>
        <v/>
      </c>
      <c r="AF349" s="4">
        <f>MAX(0,ROUND(ROUND(AF348*(1+Order!$H$10/12),2)-AD349-AE349,2))</f>
        <v/>
      </c>
      <c r="AG349" s="4">
        <f>MIN(Order!$I$11,ROUND(AI348*(1+Order!$H$11/12),2))</f>
        <v/>
      </c>
      <c r="AH349" s="4">
        <f>MAX(0,MIN(ROUND(AI348*(1+Order!$H$11/12),2)-AG349,E349-(G349+J349+M349+P349+S349+V349+Y349+AB349+AE349)))</f>
        <v/>
      </c>
      <c r="AI349" s="4">
        <f>MAX(0,ROUND(ROUND(AI348*(1+Order!$H$11/12),2)-AG349-AH349,2))</f>
        <v/>
      </c>
    </row>
    <row r="350">
      <c r="A350" t="n">
        <v>347</v>
      </c>
      <c r="B350" s="16">
        <f>EDATE('Start here'!$B$7,A350-1)</f>
        <v/>
      </c>
      <c r="C350" s="4">
        <f>H350+K350+N350+Q350+T350+W350+Z350+AC350+AF350+AI350</f>
        <v/>
      </c>
      <c r="D350" s="4">
        <f>ROUND(H349*Order!$H$2/12,2)+ROUND(K349*Order!$H$3/12,2)+ROUND(N349*Order!$H$4/12,2)+ROUND(Q349*Order!$H$5/12,2)+ROUND(T349*Order!$H$6/12,2)+ROUND(W349*Order!$H$7/12,2)+ROUND(Z349*Order!$H$8/12,2)+ROUND(AC349*Order!$H$9/12,2)+ROUND(AF349*Order!$H$10/12,2)+ROUND(AI349*Order!$H$11/12,2)</f>
        <v/>
      </c>
      <c r="E350" s="4">
        <f>MAX(0,'Start here'!$B$6-(F350+I350+L350+O350+R350+U350+X350+AA350+AD350+AG350))</f>
        <v/>
      </c>
      <c r="F350" s="4">
        <f>MIN(Order!$I$2,ROUND(H349*(1+Order!$H$2/12),2))</f>
        <v/>
      </c>
      <c r="G350" s="4">
        <f>MAX(0,MIN(ROUND(H349*(1+Order!$H$2/12),2)-F350,E350-(0)))</f>
        <v/>
      </c>
      <c r="H350" s="4">
        <f>MAX(0,ROUND(ROUND(H349*(1+Order!$H$2/12),2)-F350-G350,2))</f>
        <v/>
      </c>
      <c r="I350" s="4">
        <f>MIN(Order!$I$3,ROUND(K349*(1+Order!$H$3/12),2))</f>
        <v/>
      </c>
      <c r="J350" s="4">
        <f>MAX(0,MIN(ROUND(K349*(1+Order!$H$3/12),2)-I350,E350-(G350)))</f>
        <v/>
      </c>
      <c r="K350" s="4">
        <f>MAX(0,ROUND(ROUND(K349*(1+Order!$H$3/12),2)-I350-J350,2))</f>
        <v/>
      </c>
      <c r="L350" s="4">
        <f>MIN(Order!$I$4,ROUND(N349*(1+Order!$H$4/12),2))</f>
        <v/>
      </c>
      <c r="M350" s="4">
        <f>MAX(0,MIN(ROUND(N349*(1+Order!$H$4/12),2)-L350,E350-(G350+J350)))</f>
        <v/>
      </c>
      <c r="N350" s="4">
        <f>MAX(0,ROUND(ROUND(N349*(1+Order!$H$4/12),2)-L350-M350,2))</f>
        <v/>
      </c>
      <c r="O350" s="4">
        <f>MIN(Order!$I$5,ROUND(Q349*(1+Order!$H$5/12),2))</f>
        <v/>
      </c>
      <c r="P350" s="4">
        <f>MAX(0,MIN(ROUND(Q349*(1+Order!$H$5/12),2)-O350,E350-(G350+J350+M350)))</f>
        <v/>
      </c>
      <c r="Q350" s="4">
        <f>MAX(0,ROUND(ROUND(Q349*(1+Order!$H$5/12),2)-O350-P350,2))</f>
        <v/>
      </c>
      <c r="R350" s="4">
        <f>MIN(Order!$I$6,ROUND(T349*(1+Order!$H$6/12),2))</f>
        <v/>
      </c>
      <c r="S350" s="4">
        <f>MAX(0,MIN(ROUND(T349*(1+Order!$H$6/12),2)-R350,E350-(G350+J350+M350+P350)))</f>
        <v/>
      </c>
      <c r="T350" s="4">
        <f>MAX(0,ROUND(ROUND(T349*(1+Order!$H$6/12),2)-R350-S350,2))</f>
        <v/>
      </c>
      <c r="U350" s="4">
        <f>MIN(Order!$I$7,ROUND(W349*(1+Order!$H$7/12),2))</f>
        <v/>
      </c>
      <c r="V350" s="4">
        <f>MAX(0,MIN(ROUND(W349*(1+Order!$H$7/12),2)-U350,E350-(G350+J350+M350+P350+S350)))</f>
        <v/>
      </c>
      <c r="W350" s="4">
        <f>MAX(0,ROUND(ROUND(W349*(1+Order!$H$7/12),2)-U350-V350,2))</f>
        <v/>
      </c>
      <c r="X350" s="4">
        <f>MIN(Order!$I$8,ROUND(Z349*(1+Order!$H$8/12),2))</f>
        <v/>
      </c>
      <c r="Y350" s="4">
        <f>MAX(0,MIN(ROUND(Z349*(1+Order!$H$8/12),2)-X350,E350-(G350+J350+M350+P350+S350+V350)))</f>
        <v/>
      </c>
      <c r="Z350" s="4">
        <f>MAX(0,ROUND(ROUND(Z349*(1+Order!$H$8/12),2)-X350-Y350,2))</f>
        <v/>
      </c>
      <c r="AA350" s="4">
        <f>MIN(Order!$I$9,ROUND(AC349*(1+Order!$H$9/12),2))</f>
        <v/>
      </c>
      <c r="AB350" s="4">
        <f>MAX(0,MIN(ROUND(AC349*(1+Order!$H$9/12),2)-AA350,E350-(G350+J350+M350+P350+S350+V350+Y350)))</f>
        <v/>
      </c>
      <c r="AC350" s="4">
        <f>MAX(0,ROUND(ROUND(AC349*(1+Order!$H$9/12),2)-AA350-AB350,2))</f>
        <v/>
      </c>
      <c r="AD350" s="4">
        <f>MIN(Order!$I$10,ROUND(AF349*(1+Order!$H$10/12),2))</f>
        <v/>
      </c>
      <c r="AE350" s="4">
        <f>MAX(0,MIN(ROUND(AF349*(1+Order!$H$10/12),2)-AD350,E350-(G350+J350+M350+P350+S350+V350+Y350+AB350)))</f>
        <v/>
      </c>
      <c r="AF350" s="4">
        <f>MAX(0,ROUND(ROUND(AF349*(1+Order!$H$10/12),2)-AD350-AE350,2))</f>
        <v/>
      </c>
      <c r="AG350" s="4">
        <f>MIN(Order!$I$11,ROUND(AI349*(1+Order!$H$11/12),2))</f>
        <v/>
      </c>
      <c r="AH350" s="4">
        <f>MAX(0,MIN(ROUND(AI349*(1+Order!$H$11/12),2)-AG350,E350-(G350+J350+M350+P350+S350+V350+Y350+AB350+AE350)))</f>
        <v/>
      </c>
      <c r="AI350" s="4">
        <f>MAX(0,ROUND(ROUND(AI349*(1+Order!$H$11/12),2)-AG350-AH350,2))</f>
        <v/>
      </c>
    </row>
    <row r="351">
      <c r="A351" t="n">
        <v>348</v>
      </c>
      <c r="B351" s="16">
        <f>EDATE('Start here'!$B$7,A351-1)</f>
        <v/>
      </c>
      <c r="C351" s="4">
        <f>H351+K351+N351+Q351+T351+W351+Z351+AC351+AF351+AI351</f>
        <v/>
      </c>
      <c r="D351" s="4">
        <f>ROUND(H350*Order!$H$2/12,2)+ROUND(K350*Order!$H$3/12,2)+ROUND(N350*Order!$H$4/12,2)+ROUND(Q350*Order!$H$5/12,2)+ROUND(T350*Order!$H$6/12,2)+ROUND(W350*Order!$H$7/12,2)+ROUND(Z350*Order!$H$8/12,2)+ROUND(AC350*Order!$H$9/12,2)+ROUND(AF350*Order!$H$10/12,2)+ROUND(AI350*Order!$H$11/12,2)</f>
        <v/>
      </c>
      <c r="E351" s="4">
        <f>MAX(0,'Start here'!$B$6-(F351+I351+L351+O351+R351+U351+X351+AA351+AD351+AG351))</f>
        <v/>
      </c>
      <c r="F351" s="4">
        <f>MIN(Order!$I$2,ROUND(H350*(1+Order!$H$2/12),2))</f>
        <v/>
      </c>
      <c r="G351" s="4">
        <f>MAX(0,MIN(ROUND(H350*(1+Order!$H$2/12),2)-F351,E351-(0)))</f>
        <v/>
      </c>
      <c r="H351" s="4">
        <f>MAX(0,ROUND(ROUND(H350*(1+Order!$H$2/12),2)-F351-G351,2))</f>
        <v/>
      </c>
      <c r="I351" s="4">
        <f>MIN(Order!$I$3,ROUND(K350*(1+Order!$H$3/12),2))</f>
        <v/>
      </c>
      <c r="J351" s="4">
        <f>MAX(0,MIN(ROUND(K350*(1+Order!$H$3/12),2)-I351,E351-(G351)))</f>
        <v/>
      </c>
      <c r="K351" s="4">
        <f>MAX(0,ROUND(ROUND(K350*(1+Order!$H$3/12),2)-I351-J351,2))</f>
        <v/>
      </c>
      <c r="L351" s="4">
        <f>MIN(Order!$I$4,ROUND(N350*(1+Order!$H$4/12),2))</f>
        <v/>
      </c>
      <c r="M351" s="4">
        <f>MAX(0,MIN(ROUND(N350*(1+Order!$H$4/12),2)-L351,E351-(G351+J351)))</f>
        <v/>
      </c>
      <c r="N351" s="4">
        <f>MAX(0,ROUND(ROUND(N350*(1+Order!$H$4/12),2)-L351-M351,2))</f>
        <v/>
      </c>
      <c r="O351" s="4">
        <f>MIN(Order!$I$5,ROUND(Q350*(1+Order!$H$5/12),2))</f>
        <v/>
      </c>
      <c r="P351" s="4">
        <f>MAX(0,MIN(ROUND(Q350*(1+Order!$H$5/12),2)-O351,E351-(G351+J351+M351)))</f>
        <v/>
      </c>
      <c r="Q351" s="4">
        <f>MAX(0,ROUND(ROUND(Q350*(1+Order!$H$5/12),2)-O351-P351,2))</f>
        <v/>
      </c>
      <c r="R351" s="4">
        <f>MIN(Order!$I$6,ROUND(T350*(1+Order!$H$6/12),2))</f>
        <v/>
      </c>
      <c r="S351" s="4">
        <f>MAX(0,MIN(ROUND(T350*(1+Order!$H$6/12),2)-R351,E351-(G351+J351+M351+P351)))</f>
        <v/>
      </c>
      <c r="T351" s="4">
        <f>MAX(0,ROUND(ROUND(T350*(1+Order!$H$6/12),2)-R351-S351,2))</f>
        <v/>
      </c>
      <c r="U351" s="4">
        <f>MIN(Order!$I$7,ROUND(W350*(1+Order!$H$7/12),2))</f>
        <v/>
      </c>
      <c r="V351" s="4">
        <f>MAX(0,MIN(ROUND(W350*(1+Order!$H$7/12),2)-U351,E351-(G351+J351+M351+P351+S351)))</f>
        <v/>
      </c>
      <c r="W351" s="4">
        <f>MAX(0,ROUND(ROUND(W350*(1+Order!$H$7/12),2)-U351-V351,2))</f>
        <v/>
      </c>
      <c r="X351" s="4">
        <f>MIN(Order!$I$8,ROUND(Z350*(1+Order!$H$8/12),2))</f>
        <v/>
      </c>
      <c r="Y351" s="4">
        <f>MAX(0,MIN(ROUND(Z350*(1+Order!$H$8/12),2)-X351,E351-(G351+J351+M351+P351+S351+V351)))</f>
        <v/>
      </c>
      <c r="Z351" s="4">
        <f>MAX(0,ROUND(ROUND(Z350*(1+Order!$H$8/12),2)-X351-Y351,2))</f>
        <v/>
      </c>
      <c r="AA351" s="4">
        <f>MIN(Order!$I$9,ROUND(AC350*(1+Order!$H$9/12),2))</f>
        <v/>
      </c>
      <c r="AB351" s="4">
        <f>MAX(0,MIN(ROUND(AC350*(1+Order!$H$9/12),2)-AA351,E351-(G351+J351+M351+P351+S351+V351+Y351)))</f>
        <v/>
      </c>
      <c r="AC351" s="4">
        <f>MAX(0,ROUND(ROUND(AC350*(1+Order!$H$9/12),2)-AA351-AB351,2))</f>
        <v/>
      </c>
      <c r="AD351" s="4">
        <f>MIN(Order!$I$10,ROUND(AF350*(1+Order!$H$10/12),2))</f>
        <v/>
      </c>
      <c r="AE351" s="4">
        <f>MAX(0,MIN(ROUND(AF350*(1+Order!$H$10/12),2)-AD351,E351-(G351+J351+M351+P351+S351+V351+Y351+AB351)))</f>
        <v/>
      </c>
      <c r="AF351" s="4">
        <f>MAX(0,ROUND(ROUND(AF350*(1+Order!$H$10/12),2)-AD351-AE351,2))</f>
        <v/>
      </c>
      <c r="AG351" s="4">
        <f>MIN(Order!$I$11,ROUND(AI350*(1+Order!$H$11/12),2))</f>
        <v/>
      </c>
      <c r="AH351" s="4">
        <f>MAX(0,MIN(ROUND(AI350*(1+Order!$H$11/12),2)-AG351,E351-(G351+J351+M351+P351+S351+V351+Y351+AB351+AE351)))</f>
        <v/>
      </c>
      <c r="AI351" s="4">
        <f>MAX(0,ROUND(ROUND(AI350*(1+Order!$H$11/12),2)-AG351-AH351,2))</f>
        <v/>
      </c>
    </row>
    <row r="352">
      <c r="A352" t="n">
        <v>349</v>
      </c>
      <c r="B352" s="16">
        <f>EDATE('Start here'!$B$7,A352-1)</f>
        <v/>
      </c>
      <c r="C352" s="4">
        <f>H352+K352+N352+Q352+T352+W352+Z352+AC352+AF352+AI352</f>
        <v/>
      </c>
      <c r="D352" s="4">
        <f>ROUND(H351*Order!$H$2/12,2)+ROUND(K351*Order!$H$3/12,2)+ROUND(N351*Order!$H$4/12,2)+ROUND(Q351*Order!$H$5/12,2)+ROUND(T351*Order!$H$6/12,2)+ROUND(W351*Order!$H$7/12,2)+ROUND(Z351*Order!$H$8/12,2)+ROUND(AC351*Order!$H$9/12,2)+ROUND(AF351*Order!$H$10/12,2)+ROUND(AI351*Order!$H$11/12,2)</f>
        <v/>
      </c>
      <c r="E352" s="4">
        <f>MAX(0,'Start here'!$B$6-(F352+I352+L352+O352+R352+U352+X352+AA352+AD352+AG352))</f>
        <v/>
      </c>
      <c r="F352" s="4">
        <f>MIN(Order!$I$2,ROUND(H351*(1+Order!$H$2/12),2))</f>
        <v/>
      </c>
      <c r="G352" s="4">
        <f>MAX(0,MIN(ROUND(H351*(1+Order!$H$2/12),2)-F352,E352-(0)))</f>
        <v/>
      </c>
      <c r="H352" s="4">
        <f>MAX(0,ROUND(ROUND(H351*(1+Order!$H$2/12),2)-F352-G352,2))</f>
        <v/>
      </c>
      <c r="I352" s="4">
        <f>MIN(Order!$I$3,ROUND(K351*(1+Order!$H$3/12),2))</f>
        <v/>
      </c>
      <c r="J352" s="4">
        <f>MAX(0,MIN(ROUND(K351*(1+Order!$H$3/12),2)-I352,E352-(G352)))</f>
        <v/>
      </c>
      <c r="K352" s="4">
        <f>MAX(0,ROUND(ROUND(K351*(1+Order!$H$3/12),2)-I352-J352,2))</f>
        <v/>
      </c>
      <c r="L352" s="4">
        <f>MIN(Order!$I$4,ROUND(N351*(1+Order!$H$4/12),2))</f>
        <v/>
      </c>
      <c r="M352" s="4">
        <f>MAX(0,MIN(ROUND(N351*(1+Order!$H$4/12),2)-L352,E352-(G352+J352)))</f>
        <v/>
      </c>
      <c r="N352" s="4">
        <f>MAX(0,ROUND(ROUND(N351*(1+Order!$H$4/12),2)-L352-M352,2))</f>
        <v/>
      </c>
      <c r="O352" s="4">
        <f>MIN(Order!$I$5,ROUND(Q351*(1+Order!$H$5/12),2))</f>
        <v/>
      </c>
      <c r="P352" s="4">
        <f>MAX(0,MIN(ROUND(Q351*(1+Order!$H$5/12),2)-O352,E352-(G352+J352+M352)))</f>
        <v/>
      </c>
      <c r="Q352" s="4">
        <f>MAX(0,ROUND(ROUND(Q351*(1+Order!$H$5/12),2)-O352-P352,2))</f>
        <v/>
      </c>
      <c r="R352" s="4">
        <f>MIN(Order!$I$6,ROUND(T351*(1+Order!$H$6/12),2))</f>
        <v/>
      </c>
      <c r="S352" s="4">
        <f>MAX(0,MIN(ROUND(T351*(1+Order!$H$6/12),2)-R352,E352-(G352+J352+M352+P352)))</f>
        <v/>
      </c>
      <c r="T352" s="4">
        <f>MAX(0,ROUND(ROUND(T351*(1+Order!$H$6/12),2)-R352-S352,2))</f>
        <v/>
      </c>
      <c r="U352" s="4">
        <f>MIN(Order!$I$7,ROUND(W351*(1+Order!$H$7/12),2))</f>
        <v/>
      </c>
      <c r="V352" s="4">
        <f>MAX(0,MIN(ROUND(W351*(1+Order!$H$7/12),2)-U352,E352-(G352+J352+M352+P352+S352)))</f>
        <v/>
      </c>
      <c r="W352" s="4">
        <f>MAX(0,ROUND(ROUND(W351*(1+Order!$H$7/12),2)-U352-V352,2))</f>
        <v/>
      </c>
      <c r="X352" s="4">
        <f>MIN(Order!$I$8,ROUND(Z351*(1+Order!$H$8/12),2))</f>
        <v/>
      </c>
      <c r="Y352" s="4">
        <f>MAX(0,MIN(ROUND(Z351*(1+Order!$H$8/12),2)-X352,E352-(G352+J352+M352+P352+S352+V352)))</f>
        <v/>
      </c>
      <c r="Z352" s="4">
        <f>MAX(0,ROUND(ROUND(Z351*(1+Order!$H$8/12),2)-X352-Y352,2))</f>
        <v/>
      </c>
      <c r="AA352" s="4">
        <f>MIN(Order!$I$9,ROUND(AC351*(1+Order!$H$9/12),2))</f>
        <v/>
      </c>
      <c r="AB352" s="4">
        <f>MAX(0,MIN(ROUND(AC351*(1+Order!$H$9/12),2)-AA352,E352-(G352+J352+M352+P352+S352+V352+Y352)))</f>
        <v/>
      </c>
      <c r="AC352" s="4">
        <f>MAX(0,ROUND(ROUND(AC351*(1+Order!$H$9/12),2)-AA352-AB352,2))</f>
        <v/>
      </c>
      <c r="AD352" s="4">
        <f>MIN(Order!$I$10,ROUND(AF351*(1+Order!$H$10/12),2))</f>
        <v/>
      </c>
      <c r="AE352" s="4">
        <f>MAX(0,MIN(ROUND(AF351*(1+Order!$H$10/12),2)-AD352,E352-(G352+J352+M352+P352+S352+V352+Y352+AB352)))</f>
        <v/>
      </c>
      <c r="AF352" s="4">
        <f>MAX(0,ROUND(ROUND(AF351*(1+Order!$H$10/12),2)-AD352-AE352,2))</f>
        <v/>
      </c>
      <c r="AG352" s="4">
        <f>MIN(Order!$I$11,ROUND(AI351*(1+Order!$H$11/12),2))</f>
        <v/>
      </c>
      <c r="AH352" s="4">
        <f>MAX(0,MIN(ROUND(AI351*(1+Order!$H$11/12),2)-AG352,E352-(G352+J352+M352+P352+S352+V352+Y352+AB352+AE352)))</f>
        <v/>
      </c>
      <c r="AI352" s="4">
        <f>MAX(0,ROUND(ROUND(AI351*(1+Order!$H$11/12),2)-AG352-AH352,2))</f>
        <v/>
      </c>
    </row>
    <row r="353">
      <c r="A353" t="n">
        <v>350</v>
      </c>
      <c r="B353" s="16">
        <f>EDATE('Start here'!$B$7,A353-1)</f>
        <v/>
      </c>
      <c r="C353" s="4">
        <f>H353+K353+N353+Q353+T353+W353+Z353+AC353+AF353+AI353</f>
        <v/>
      </c>
      <c r="D353" s="4">
        <f>ROUND(H352*Order!$H$2/12,2)+ROUND(K352*Order!$H$3/12,2)+ROUND(N352*Order!$H$4/12,2)+ROUND(Q352*Order!$H$5/12,2)+ROUND(T352*Order!$H$6/12,2)+ROUND(W352*Order!$H$7/12,2)+ROUND(Z352*Order!$H$8/12,2)+ROUND(AC352*Order!$H$9/12,2)+ROUND(AF352*Order!$H$10/12,2)+ROUND(AI352*Order!$H$11/12,2)</f>
        <v/>
      </c>
      <c r="E353" s="4">
        <f>MAX(0,'Start here'!$B$6-(F353+I353+L353+O353+R353+U353+X353+AA353+AD353+AG353))</f>
        <v/>
      </c>
      <c r="F353" s="4">
        <f>MIN(Order!$I$2,ROUND(H352*(1+Order!$H$2/12),2))</f>
        <v/>
      </c>
      <c r="G353" s="4">
        <f>MAX(0,MIN(ROUND(H352*(1+Order!$H$2/12),2)-F353,E353-(0)))</f>
        <v/>
      </c>
      <c r="H353" s="4">
        <f>MAX(0,ROUND(ROUND(H352*(1+Order!$H$2/12),2)-F353-G353,2))</f>
        <v/>
      </c>
      <c r="I353" s="4">
        <f>MIN(Order!$I$3,ROUND(K352*(1+Order!$H$3/12),2))</f>
        <v/>
      </c>
      <c r="J353" s="4">
        <f>MAX(0,MIN(ROUND(K352*(1+Order!$H$3/12),2)-I353,E353-(G353)))</f>
        <v/>
      </c>
      <c r="K353" s="4">
        <f>MAX(0,ROUND(ROUND(K352*(1+Order!$H$3/12),2)-I353-J353,2))</f>
        <v/>
      </c>
      <c r="L353" s="4">
        <f>MIN(Order!$I$4,ROUND(N352*(1+Order!$H$4/12),2))</f>
        <v/>
      </c>
      <c r="M353" s="4">
        <f>MAX(0,MIN(ROUND(N352*(1+Order!$H$4/12),2)-L353,E353-(G353+J353)))</f>
        <v/>
      </c>
      <c r="N353" s="4">
        <f>MAX(0,ROUND(ROUND(N352*(1+Order!$H$4/12),2)-L353-M353,2))</f>
        <v/>
      </c>
      <c r="O353" s="4">
        <f>MIN(Order!$I$5,ROUND(Q352*(1+Order!$H$5/12),2))</f>
        <v/>
      </c>
      <c r="P353" s="4">
        <f>MAX(0,MIN(ROUND(Q352*(1+Order!$H$5/12),2)-O353,E353-(G353+J353+M353)))</f>
        <v/>
      </c>
      <c r="Q353" s="4">
        <f>MAX(0,ROUND(ROUND(Q352*(1+Order!$H$5/12),2)-O353-P353,2))</f>
        <v/>
      </c>
      <c r="R353" s="4">
        <f>MIN(Order!$I$6,ROUND(T352*(1+Order!$H$6/12),2))</f>
        <v/>
      </c>
      <c r="S353" s="4">
        <f>MAX(0,MIN(ROUND(T352*(1+Order!$H$6/12),2)-R353,E353-(G353+J353+M353+P353)))</f>
        <v/>
      </c>
      <c r="T353" s="4">
        <f>MAX(0,ROUND(ROUND(T352*(1+Order!$H$6/12),2)-R353-S353,2))</f>
        <v/>
      </c>
      <c r="U353" s="4">
        <f>MIN(Order!$I$7,ROUND(W352*(1+Order!$H$7/12),2))</f>
        <v/>
      </c>
      <c r="V353" s="4">
        <f>MAX(0,MIN(ROUND(W352*(1+Order!$H$7/12),2)-U353,E353-(G353+J353+M353+P353+S353)))</f>
        <v/>
      </c>
      <c r="W353" s="4">
        <f>MAX(0,ROUND(ROUND(W352*(1+Order!$H$7/12),2)-U353-V353,2))</f>
        <v/>
      </c>
      <c r="X353" s="4">
        <f>MIN(Order!$I$8,ROUND(Z352*(1+Order!$H$8/12),2))</f>
        <v/>
      </c>
      <c r="Y353" s="4">
        <f>MAX(0,MIN(ROUND(Z352*(1+Order!$H$8/12),2)-X353,E353-(G353+J353+M353+P353+S353+V353)))</f>
        <v/>
      </c>
      <c r="Z353" s="4">
        <f>MAX(0,ROUND(ROUND(Z352*(1+Order!$H$8/12),2)-X353-Y353,2))</f>
        <v/>
      </c>
      <c r="AA353" s="4">
        <f>MIN(Order!$I$9,ROUND(AC352*(1+Order!$H$9/12),2))</f>
        <v/>
      </c>
      <c r="AB353" s="4">
        <f>MAX(0,MIN(ROUND(AC352*(1+Order!$H$9/12),2)-AA353,E353-(G353+J353+M353+P353+S353+V353+Y353)))</f>
        <v/>
      </c>
      <c r="AC353" s="4">
        <f>MAX(0,ROUND(ROUND(AC352*(1+Order!$H$9/12),2)-AA353-AB353,2))</f>
        <v/>
      </c>
      <c r="AD353" s="4">
        <f>MIN(Order!$I$10,ROUND(AF352*(1+Order!$H$10/12),2))</f>
        <v/>
      </c>
      <c r="AE353" s="4">
        <f>MAX(0,MIN(ROUND(AF352*(1+Order!$H$10/12),2)-AD353,E353-(G353+J353+M353+P353+S353+V353+Y353+AB353)))</f>
        <v/>
      </c>
      <c r="AF353" s="4">
        <f>MAX(0,ROUND(ROUND(AF352*(1+Order!$H$10/12),2)-AD353-AE353,2))</f>
        <v/>
      </c>
      <c r="AG353" s="4">
        <f>MIN(Order!$I$11,ROUND(AI352*(1+Order!$H$11/12),2))</f>
        <v/>
      </c>
      <c r="AH353" s="4">
        <f>MAX(0,MIN(ROUND(AI352*(1+Order!$H$11/12),2)-AG353,E353-(G353+J353+M353+P353+S353+V353+Y353+AB353+AE353)))</f>
        <v/>
      </c>
      <c r="AI353" s="4">
        <f>MAX(0,ROUND(ROUND(AI352*(1+Order!$H$11/12),2)-AG353-AH353,2))</f>
        <v/>
      </c>
    </row>
    <row r="354">
      <c r="A354" t="n">
        <v>351</v>
      </c>
      <c r="B354" s="16">
        <f>EDATE('Start here'!$B$7,A354-1)</f>
        <v/>
      </c>
      <c r="C354" s="4">
        <f>H354+K354+N354+Q354+T354+W354+Z354+AC354+AF354+AI354</f>
        <v/>
      </c>
      <c r="D354" s="4">
        <f>ROUND(H353*Order!$H$2/12,2)+ROUND(K353*Order!$H$3/12,2)+ROUND(N353*Order!$H$4/12,2)+ROUND(Q353*Order!$H$5/12,2)+ROUND(T353*Order!$H$6/12,2)+ROUND(W353*Order!$H$7/12,2)+ROUND(Z353*Order!$H$8/12,2)+ROUND(AC353*Order!$H$9/12,2)+ROUND(AF353*Order!$H$10/12,2)+ROUND(AI353*Order!$H$11/12,2)</f>
        <v/>
      </c>
      <c r="E354" s="4">
        <f>MAX(0,'Start here'!$B$6-(F354+I354+L354+O354+R354+U354+X354+AA354+AD354+AG354))</f>
        <v/>
      </c>
      <c r="F354" s="4">
        <f>MIN(Order!$I$2,ROUND(H353*(1+Order!$H$2/12),2))</f>
        <v/>
      </c>
      <c r="G354" s="4">
        <f>MAX(0,MIN(ROUND(H353*(1+Order!$H$2/12),2)-F354,E354-(0)))</f>
        <v/>
      </c>
      <c r="H354" s="4">
        <f>MAX(0,ROUND(ROUND(H353*(1+Order!$H$2/12),2)-F354-G354,2))</f>
        <v/>
      </c>
      <c r="I354" s="4">
        <f>MIN(Order!$I$3,ROUND(K353*(1+Order!$H$3/12),2))</f>
        <v/>
      </c>
      <c r="J354" s="4">
        <f>MAX(0,MIN(ROUND(K353*(1+Order!$H$3/12),2)-I354,E354-(G354)))</f>
        <v/>
      </c>
      <c r="K354" s="4">
        <f>MAX(0,ROUND(ROUND(K353*(1+Order!$H$3/12),2)-I354-J354,2))</f>
        <v/>
      </c>
      <c r="L354" s="4">
        <f>MIN(Order!$I$4,ROUND(N353*(1+Order!$H$4/12),2))</f>
        <v/>
      </c>
      <c r="M354" s="4">
        <f>MAX(0,MIN(ROUND(N353*(1+Order!$H$4/12),2)-L354,E354-(G354+J354)))</f>
        <v/>
      </c>
      <c r="N354" s="4">
        <f>MAX(0,ROUND(ROUND(N353*(1+Order!$H$4/12),2)-L354-M354,2))</f>
        <v/>
      </c>
      <c r="O354" s="4">
        <f>MIN(Order!$I$5,ROUND(Q353*(1+Order!$H$5/12),2))</f>
        <v/>
      </c>
      <c r="P354" s="4">
        <f>MAX(0,MIN(ROUND(Q353*(1+Order!$H$5/12),2)-O354,E354-(G354+J354+M354)))</f>
        <v/>
      </c>
      <c r="Q354" s="4">
        <f>MAX(0,ROUND(ROUND(Q353*(1+Order!$H$5/12),2)-O354-P354,2))</f>
        <v/>
      </c>
      <c r="R354" s="4">
        <f>MIN(Order!$I$6,ROUND(T353*(1+Order!$H$6/12),2))</f>
        <v/>
      </c>
      <c r="S354" s="4">
        <f>MAX(0,MIN(ROUND(T353*(1+Order!$H$6/12),2)-R354,E354-(G354+J354+M354+P354)))</f>
        <v/>
      </c>
      <c r="T354" s="4">
        <f>MAX(0,ROUND(ROUND(T353*(1+Order!$H$6/12),2)-R354-S354,2))</f>
        <v/>
      </c>
      <c r="U354" s="4">
        <f>MIN(Order!$I$7,ROUND(W353*(1+Order!$H$7/12),2))</f>
        <v/>
      </c>
      <c r="V354" s="4">
        <f>MAX(0,MIN(ROUND(W353*(1+Order!$H$7/12),2)-U354,E354-(G354+J354+M354+P354+S354)))</f>
        <v/>
      </c>
      <c r="W354" s="4">
        <f>MAX(0,ROUND(ROUND(W353*(1+Order!$H$7/12),2)-U354-V354,2))</f>
        <v/>
      </c>
      <c r="X354" s="4">
        <f>MIN(Order!$I$8,ROUND(Z353*(1+Order!$H$8/12),2))</f>
        <v/>
      </c>
      <c r="Y354" s="4">
        <f>MAX(0,MIN(ROUND(Z353*(1+Order!$H$8/12),2)-X354,E354-(G354+J354+M354+P354+S354+V354)))</f>
        <v/>
      </c>
      <c r="Z354" s="4">
        <f>MAX(0,ROUND(ROUND(Z353*(1+Order!$H$8/12),2)-X354-Y354,2))</f>
        <v/>
      </c>
      <c r="AA354" s="4">
        <f>MIN(Order!$I$9,ROUND(AC353*(1+Order!$H$9/12),2))</f>
        <v/>
      </c>
      <c r="AB354" s="4">
        <f>MAX(0,MIN(ROUND(AC353*(1+Order!$H$9/12),2)-AA354,E354-(G354+J354+M354+P354+S354+V354+Y354)))</f>
        <v/>
      </c>
      <c r="AC354" s="4">
        <f>MAX(0,ROUND(ROUND(AC353*(1+Order!$H$9/12),2)-AA354-AB354,2))</f>
        <v/>
      </c>
      <c r="AD354" s="4">
        <f>MIN(Order!$I$10,ROUND(AF353*(1+Order!$H$10/12),2))</f>
        <v/>
      </c>
      <c r="AE354" s="4">
        <f>MAX(0,MIN(ROUND(AF353*(1+Order!$H$10/12),2)-AD354,E354-(G354+J354+M354+P354+S354+V354+Y354+AB354)))</f>
        <v/>
      </c>
      <c r="AF354" s="4">
        <f>MAX(0,ROUND(ROUND(AF353*(1+Order!$H$10/12),2)-AD354-AE354,2))</f>
        <v/>
      </c>
      <c r="AG354" s="4">
        <f>MIN(Order!$I$11,ROUND(AI353*(1+Order!$H$11/12),2))</f>
        <v/>
      </c>
      <c r="AH354" s="4">
        <f>MAX(0,MIN(ROUND(AI353*(1+Order!$H$11/12),2)-AG354,E354-(G354+J354+M354+P354+S354+V354+Y354+AB354+AE354)))</f>
        <v/>
      </c>
      <c r="AI354" s="4">
        <f>MAX(0,ROUND(ROUND(AI353*(1+Order!$H$11/12),2)-AG354-AH354,2))</f>
        <v/>
      </c>
    </row>
    <row r="355">
      <c r="A355" t="n">
        <v>352</v>
      </c>
      <c r="B355" s="16">
        <f>EDATE('Start here'!$B$7,A355-1)</f>
        <v/>
      </c>
      <c r="C355" s="4">
        <f>H355+K355+N355+Q355+T355+W355+Z355+AC355+AF355+AI355</f>
        <v/>
      </c>
      <c r="D355" s="4">
        <f>ROUND(H354*Order!$H$2/12,2)+ROUND(K354*Order!$H$3/12,2)+ROUND(N354*Order!$H$4/12,2)+ROUND(Q354*Order!$H$5/12,2)+ROUND(T354*Order!$H$6/12,2)+ROUND(W354*Order!$H$7/12,2)+ROUND(Z354*Order!$H$8/12,2)+ROUND(AC354*Order!$H$9/12,2)+ROUND(AF354*Order!$H$10/12,2)+ROUND(AI354*Order!$H$11/12,2)</f>
        <v/>
      </c>
      <c r="E355" s="4">
        <f>MAX(0,'Start here'!$B$6-(F355+I355+L355+O355+R355+U355+X355+AA355+AD355+AG355))</f>
        <v/>
      </c>
      <c r="F355" s="4">
        <f>MIN(Order!$I$2,ROUND(H354*(1+Order!$H$2/12),2))</f>
        <v/>
      </c>
      <c r="G355" s="4">
        <f>MAX(0,MIN(ROUND(H354*(1+Order!$H$2/12),2)-F355,E355-(0)))</f>
        <v/>
      </c>
      <c r="H355" s="4">
        <f>MAX(0,ROUND(ROUND(H354*(1+Order!$H$2/12),2)-F355-G355,2))</f>
        <v/>
      </c>
      <c r="I355" s="4">
        <f>MIN(Order!$I$3,ROUND(K354*(1+Order!$H$3/12),2))</f>
        <v/>
      </c>
      <c r="J355" s="4">
        <f>MAX(0,MIN(ROUND(K354*(1+Order!$H$3/12),2)-I355,E355-(G355)))</f>
        <v/>
      </c>
      <c r="K355" s="4">
        <f>MAX(0,ROUND(ROUND(K354*(1+Order!$H$3/12),2)-I355-J355,2))</f>
        <v/>
      </c>
      <c r="L355" s="4">
        <f>MIN(Order!$I$4,ROUND(N354*(1+Order!$H$4/12),2))</f>
        <v/>
      </c>
      <c r="M355" s="4">
        <f>MAX(0,MIN(ROUND(N354*(1+Order!$H$4/12),2)-L355,E355-(G355+J355)))</f>
        <v/>
      </c>
      <c r="N355" s="4">
        <f>MAX(0,ROUND(ROUND(N354*(1+Order!$H$4/12),2)-L355-M355,2))</f>
        <v/>
      </c>
      <c r="O355" s="4">
        <f>MIN(Order!$I$5,ROUND(Q354*(1+Order!$H$5/12),2))</f>
        <v/>
      </c>
      <c r="P355" s="4">
        <f>MAX(0,MIN(ROUND(Q354*(1+Order!$H$5/12),2)-O355,E355-(G355+J355+M355)))</f>
        <v/>
      </c>
      <c r="Q355" s="4">
        <f>MAX(0,ROUND(ROUND(Q354*(1+Order!$H$5/12),2)-O355-P355,2))</f>
        <v/>
      </c>
      <c r="R355" s="4">
        <f>MIN(Order!$I$6,ROUND(T354*(1+Order!$H$6/12),2))</f>
        <v/>
      </c>
      <c r="S355" s="4">
        <f>MAX(0,MIN(ROUND(T354*(1+Order!$H$6/12),2)-R355,E355-(G355+J355+M355+P355)))</f>
        <v/>
      </c>
      <c r="T355" s="4">
        <f>MAX(0,ROUND(ROUND(T354*(1+Order!$H$6/12),2)-R355-S355,2))</f>
        <v/>
      </c>
      <c r="U355" s="4">
        <f>MIN(Order!$I$7,ROUND(W354*(1+Order!$H$7/12),2))</f>
        <v/>
      </c>
      <c r="V355" s="4">
        <f>MAX(0,MIN(ROUND(W354*(1+Order!$H$7/12),2)-U355,E355-(G355+J355+M355+P355+S355)))</f>
        <v/>
      </c>
      <c r="W355" s="4">
        <f>MAX(0,ROUND(ROUND(W354*(1+Order!$H$7/12),2)-U355-V355,2))</f>
        <v/>
      </c>
      <c r="X355" s="4">
        <f>MIN(Order!$I$8,ROUND(Z354*(1+Order!$H$8/12),2))</f>
        <v/>
      </c>
      <c r="Y355" s="4">
        <f>MAX(0,MIN(ROUND(Z354*(1+Order!$H$8/12),2)-X355,E355-(G355+J355+M355+P355+S355+V355)))</f>
        <v/>
      </c>
      <c r="Z355" s="4">
        <f>MAX(0,ROUND(ROUND(Z354*(1+Order!$H$8/12),2)-X355-Y355,2))</f>
        <v/>
      </c>
      <c r="AA355" s="4">
        <f>MIN(Order!$I$9,ROUND(AC354*(1+Order!$H$9/12),2))</f>
        <v/>
      </c>
      <c r="AB355" s="4">
        <f>MAX(0,MIN(ROUND(AC354*(1+Order!$H$9/12),2)-AA355,E355-(G355+J355+M355+P355+S355+V355+Y355)))</f>
        <v/>
      </c>
      <c r="AC355" s="4">
        <f>MAX(0,ROUND(ROUND(AC354*(1+Order!$H$9/12),2)-AA355-AB355,2))</f>
        <v/>
      </c>
      <c r="AD355" s="4">
        <f>MIN(Order!$I$10,ROUND(AF354*(1+Order!$H$10/12),2))</f>
        <v/>
      </c>
      <c r="AE355" s="4">
        <f>MAX(0,MIN(ROUND(AF354*(1+Order!$H$10/12),2)-AD355,E355-(G355+J355+M355+P355+S355+V355+Y355+AB355)))</f>
        <v/>
      </c>
      <c r="AF355" s="4">
        <f>MAX(0,ROUND(ROUND(AF354*(1+Order!$H$10/12),2)-AD355-AE355,2))</f>
        <v/>
      </c>
      <c r="AG355" s="4">
        <f>MIN(Order!$I$11,ROUND(AI354*(1+Order!$H$11/12),2))</f>
        <v/>
      </c>
      <c r="AH355" s="4">
        <f>MAX(0,MIN(ROUND(AI354*(1+Order!$H$11/12),2)-AG355,E355-(G355+J355+M355+P355+S355+V355+Y355+AB355+AE355)))</f>
        <v/>
      </c>
      <c r="AI355" s="4">
        <f>MAX(0,ROUND(ROUND(AI354*(1+Order!$H$11/12),2)-AG355-AH355,2))</f>
        <v/>
      </c>
    </row>
    <row r="356">
      <c r="A356" t="n">
        <v>353</v>
      </c>
      <c r="B356" s="16">
        <f>EDATE('Start here'!$B$7,A356-1)</f>
        <v/>
      </c>
      <c r="C356" s="4">
        <f>H356+K356+N356+Q356+T356+W356+Z356+AC356+AF356+AI356</f>
        <v/>
      </c>
      <c r="D356" s="4">
        <f>ROUND(H355*Order!$H$2/12,2)+ROUND(K355*Order!$H$3/12,2)+ROUND(N355*Order!$H$4/12,2)+ROUND(Q355*Order!$H$5/12,2)+ROUND(T355*Order!$H$6/12,2)+ROUND(W355*Order!$H$7/12,2)+ROUND(Z355*Order!$H$8/12,2)+ROUND(AC355*Order!$H$9/12,2)+ROUND(AF355*Order!$H$10/12,2)+ROUND(AI355*Order!$H$11/12,2)</f>
        <v/>
      </c>
      <c r="E356" s="4">
        <f>MAX(0,'Start here'!$B$6-(F356+I356+L356+O356+R356+U356+X356+AA356+AD356+AG356))</f>
        <v/>
      </c>
      <c r="F356" s="4">
        <f>MIN(Order!$I$2,ROUND(H355*(1+Order!$H$2/12),2))</f>
        <v/>
      </c>
      <c r="G356" s="4">
        <f>MAX(0,MIN(ROUND(H355*(1+Order!$H$2/12),2)-F356,E356-(0)))</f>
        <v/>
      </c>
      <c r="H356" s="4">
        <f>MAX(0,ROUND(ROUND(H355*(1+Order!$H$2/12),2)-F356-G356,2))</f>
        <v/>
      </c>
      <c r="I356" s="4">
        <f>MIN(Order!$I$3,ROUND(K355*(1+Order!$H$3/12),2))</f>
        <v/>
      </c>
      <c r="J356" s="4">
        <f>MAX(0,MIN(ROUND(K355*(1+Order!$H$3/12),2)-I356,E356-(G356)))</f>
        <v/>
      </c>
      <c r="K356" s="4">
        <f>MAX(0,ROUND(ROUND(K355*(1+Order!$H$3/12),2)-I356-J356,2))</f>
        <v/>
      </c>
      <c r="L356" s="4">
        <f>MIN(Order!$I$4,ROUND(N355*(1+Order!$H$4/12),2))</f>
        <v/>
      </c>
      <c r="M356" s="4">
        <f>MAX(0,MIN(ROUND(N355*(1+Order!$H$4/12),2)-L356,E356-(G356+J356)))</f>
        <v/>
      </c>
      <c r="N356" s="4">
        <f>MAX(0,ROUND(ROUND(N355*(1+Order!$H$4/12),2)-L356-M356,2))</f>
        <v/>
      </c>
      <c r="O356" s="4">
        <f>MIN(Order!$I$5,ROUND(Q355*(1+Order!$H$5/12),2))</f>
        <v/>
      </c>
      <c r="P356" s="4">
        <f>MAX(0,MIN(ROUND(Q355*(1+Order!$H$5/12),2)-O356,E356-(G356+J356+M356)))</f>
        <v/>
      </c>
      <c r="Q356" s="4">
        <f>MAX(0,ROUND(ROUND(Q355*(1+Order!$H$5/12),2)-O356-P356,2))</f>
        <v/>
      </c>
      <c r="R356" s="4">
        <f>MIN(Order!$I$6,ROUND(T355*(1+Order!$H$6/12),2))</f>
        <v/>
      </c>
      <c r="S356" s="4">
        <f>MAX(0,MIN(ROUND(T355*(1+Order!$H$6/12),2)-R356,E356-(G356+J356+M356+P356)))</f>
        <v/>
      </c>
      <c r="T356" s="4">
        <f>MAX(0,ROUND(ROUND(T355*(1+Order!$H$6/12),2)-R356-S356,2))</f>
        <v/>
      </c>
      <c r="U356" s="4">
        <f>MIN(Order!$I$7,ROUND(W355*(1+Order!$H$7/12),2))</f>
        <v/>
      </c>
      <c r="V356" s="4">
        <f>MAX(0,MIN(ROUND(W355*(1+Order!$H$7/12),2)-U356,E356-(G356+J356+M356+P356+S356)))</f>
        <v/>
      </c>
      <c r="W356" s="4">
        <f>MAX(0,ROUND(ROUND(W355*(1+Order!$H$7/12),2)-U356-V356,2))</f>
        <v/>
      </c>
      <c r="X356" s="4">
        <f>MIN(Order!$I$8,ROUND(Z355*(1+Order!$H$8/12),2))</f>
        <v/>
      </c>
      <c r="Y356" s="4">
        <f>MAX(0,MIN(ROUND(Z355*(1+Order!$H$8/12),2)-X356,E356-(G356+J356+M356+P356+S356+V356)))</f>
        <v/>
      </c>
      <c r="Z356" s="4">
        <f>MAX(0,ROUND(ROUND(Z355*(1+Order!$H$8/12),2)-X356-Y356,2))</f>
        <v/>
      </c>
      <c r="AA356" s="4">
        <f>MIN(Order!$I$9,ROUND(AC355*(1+Order!$H$9/12),2))</f>
        <v/>
      </c>
      <c r="AB356" s="4">
        <f>MAX(0,MIN(ROUND(AC355*(1+Order!$H$9/12),2)-AA356,E356-(G356+J356+M356+P356+S356+V356+Y356)))</f>
        <v/>
      </c>
      <c r="AC356" s="4">
        <f>MAX(0,ROUND(ROUND(AC355*(1+Order!$H$9/12),2)-AA356-AB356,2))</f>
        <v/>
      </c>
      <c r="AD356" s="4">
        <f>MIN(Order!$I$10,ROUND(AF355*(1+Order!$H$10/12),2))</f>
        <v/>
      </c>
      <c r="AE356" s="4">
        <f>MAX(0,MIN(ROUND(AF355*(1+Order!$H$10/12),2)-AD356,E356-(G356+J356+M356+P356+S356+V356+Y356+AB356)))</f>
        <v/>
      </c>
      <c r="AF356" s="4">
        <f>MAX(0,ROUND(ROUND(AF355*(1+Order!$H$10/12),2)-AD356-AE356,2))</f>
        <v/>
      </c>
      <c r="AG356" s="4">
        <f>MIN(Order!$I$11,ROUND(AI355*(1+Order!$H$11/12),2))</f>
        <v/>
      </c>
      <c r="AH356" s="4">
        <f>MAX(0,MIN(ROUND(AI355*(1+Order!$H$11/12),2)-AG356,E356-(G356+J356+M356+P356+S356+V356+Y356+AB356+AE356)))</f>
        <v/>
      </c>
      <c r="AI356" s="4">
        <f>MAX(0,ROUND(ROUND(AI355*(1+Order!$H$11/12),2)-AG356-AH356,2))</f>
        <v/>
      </c>
    </row>
    <row r="357">
      <c r="A357" t="n">
        <v>354</v>
      </c>
      <c r="B357" s="16">
        <f>EDATE('Start here'!$B$7,A357-1)</f>
        <v/>
      </c>
      <c r="C357" s="4">
        <f>H357+K357+N357+Q357+T357+W357+Z357+AC357+AF357+AI357</f>
        <v/>
      </c>
      <c r="D357" s="4">
        <f>ROUND(H356*Order!$H$2/12,2)+ROUND(K356*Order!$H$3/12,2)+ROUND(N356*Order!$H$4/12,2)+ROUND(Q356*Order!$H$5/12,2)+ROUND(T356*Order!$H$6/12,2)+ROUND(W356*Order!$H$7/12,2)+ROUND(Z356*Order!$H$8/12,2)+ROUND(AC356*Order!$H$9/12,2)+ROUND(AF356*Order!$H$10/12,2)+ROUND(AI356*Order!$H$11/12,2)</f>
        <v/>
      </c>
      <c r="E357" s="4">
        <f>MAX(0,'Start here'!$B$6-(F357+I357+L357+O357+R357+U357+X357+AA357+AD357+AG357))</f>
        <v/>
      </c>
      <c r="F357" s="4">
        <f>MIN(Order!$I$2,ROUND(H356*(1+Order!$H$2/12),2))</f>
        <v/>
      </c>
      <c r="G357" s="4">
        <f>MAX(0,MIN(ROUND(H356*(1+Order!$H$2/12),2)-F357,E357-(0)))</f>
        <v/>
      </c>
      <c r="H357" s="4">
        <f>MAX(0,ROUND(ROUND(H356*(1+Order!$H$2/12),2)-F357-G357,2))</f>
        <v/>
      </c>
      <c r="I357" s="4">
        <f>MIN(Order!$I$3,ROUND(K356*(1+Order!$H$3/12),2))</f>
        <v/>
      </c>
      <c r="J357" s="4">
        <f>MAX(0,MIN(ROUND(K356*(1+Order!$H$3/12),2)-I357,E357-(G357)))</f>
        <v/>
      </c>
      <c r="K357" s="4">
        <f>MAX(0,ROUND(ROUND(K356*(1+Order!$H$3/12),2)-I357-J357,2))</f>
        <v/>
      </c>
      <c r="L357" s="4">
        <f>MIN(Order!$I$4,ROUND(N356*(1+Order!$H$4/12),2))</f>
        <v/>
      </c>
      <c r="M357" s="4">
        <f>MAX(0,MIN(ROUND(N356*(1+Order!$H$4/12),2)-L357,E357-(G357+J357)))</f>
        <v/>
      </c>
      <c r="N357" s="4">
        <f>MAX(0,ROUND(ROUND(N356*(1+Order!$H$4/12),2)-L357-M357,2))</f>
        <v/>
      </c>
      <c r="O357" s="4">
        <f>MIN(Order!$I$5,ROUND(Q356*(1+Order!$H$5/12),2))</f>
        <v/>
      </c>
      <c r="P357" s="4">
        <f>MAX(0,MIN(ROUND(Q356*(1+Order!$H$5/12),2)-O357,E357-(G357+J357+M357)))</f>
        <v/>
      </c>
      <c r="Q357" s="4">
        <f>MAX(0,ROUND(ROUND(Q356*(1+Order!$H$5/12),2)-O357-P357,2))</f>
        <v/>
      </c>
      <c r="R357" s="4">
        <f>MIN(Order!$I$6,ROUND(T356*(1+Order!$H$6/12),2))</f>
        <v/>
      </c>
      <c r="S357" s="4">
        <f>MAX(0,MIN(ROUND(T356*(1+Order!$H$6/12),2)-R357,E357-(G357+J357+M357+P357)))</f>
        <v/>
      </c>
      <c r="T357" s="4">
        <f>MAX(0,ROUND(ROUND(T356*(1+Order!$H$6/12),2)-R357-S357,2))</f>
        <v/>
      </c>
      <c r="U357" s="4">
        <f>MIN(Order!$I$7,ROUND(W356*(1+Order!$H$7/12),2))</f>
        <v/>
      </c>
      <c r="V357" s="4">
        <f>MAX(0,MIN(ROUND(W356*(1+Order!$H$7/12),2)-U357,E357-(G357+J357+M357+P357+S357)))</f>
        <v/>
      </c>
      <c r="W357" s="4">
        <f>MAX(0,ROUND(ROUND(W356*(1+Order!$H$7/12),2)-U357-V357,2))</f>
        <v/>
      </c>
      <c r="X357" s="4">
        <f>MIN(Order!$I$8,ROUND(Z356*(1+Order!$H$8/12),2))</f>
        <v/>
      </c>
      <c r="Y357" s="4">
        <f>MAX(0,MIN(ROUND(Z356*(1+Order!$H$8/12),2)-X357,E357-(G357+J357+M357+P357+S357+V357)))</f>
        <v/>
      </c>
      <c r="Z357" s="4">
        <f>MAX(0,ROUND(ROUND(Z356*(1+Order!$H$8/12),2)-X357-Y357,2))</f>
        <v/>
      </c>
      <c r="AA357" s="4">
        <f>MIN(Order!$I$9,ROUND(AC356*(1+Order!$H$9/12),2))</f>
        <v/>
      </c>
      <c r="AB357" s="4">
        <f>MAX(0,MIN(ROUND(AC356*(1+Order!$H$9/12),2)-AA357,E357-(G357+J357+M357+P357+S357+V357+Y357)))</f>
        <v/>
      </c>
      <c r="AC357" s="4">
        <f>MAX(0,ROUND(ROUND(AC356*(1+Order!$H$9/12),2)-AA357-AB357,2))</f>
        <v/>
      </c>
      <c r="AD357" s="4">
        <f>MIN(Order!$I$10,ROUND(AF356*(1+Order!$H$10/12),2))</f>
        <v/>
      </c>
      <c r="AE357" s="4">
        <f>MAX(0,MIN(ROUND(AF356*(1+Order!$H$10/12),2)-AD357,E357-(G357+J357+M357+P357+S357+V357+Y357+AB357)))</f>
        <v/>
      </c>
      <c r="AF357" s="4">
        <f>MAX(0,ROUND(ROUND(AF356*(1+Order!$H$10/12),2)-AD357-AE357,2))</f>
        <v/>
      </c>
      <c r="AG357" s="4">
        <f>MIN(Order!$I$11,ROUND(AI356*(1+Order!$H$11/12),2))</f>
        <v/>
      </c>
      <c r="AH357" s="4">
        <f>MAX(0,MIN(ROUND(AI356*(1+Order!$H$11/12),2)-AG357,E357-(G357+J357+M357+P357+S357+V357+Y357+AB357+AE357)))</f>
        <v/>
      </c>
      <c r="AI357" s="4">
        <f>MAX(0,ROUND(ROUND(AI356*(1+Order!$H$11/12),2)-AG357-AH357,2))</f>
        <v/>
      </c>
    </row>
    <row r="358">
      <c r="A358" t="n">
        <v>355</v>
      </c>
      <c r="B358" s="16">
        <f>EDATE('Start here'!$B$7,A358-1)</f>
        <v/>
      </c>
      <c r="C358" s="4">
        <f>H358+K358+N358+Q358+T358+W358+Z358+AC358+AF358+AI358</f>
        <v/>
      </c>
      <c r="D358" s="4">
        <f>ROUND(H357*Order!$H$2/12,2)+ROUND(K357*Order!$H$3/12,2)+ROUND(N357*Order!$H$4/12,2)+ROUND(Q357*Order!$H$5/12,2)+ROUND(T357*Order!$H$6/12,2)+ROUND(W357*Order!$H$7/12,2)+ROUND(Z357*Order!$H$8/12,2)+ROUND(AC357*Order!$H$9/12,2)+ROUND(AF357*Order!$H$10/12,2)+ROUND(AI357*Order!$H$11/12,2)</f>
        <v/>
      </c>
      <c r="E358" s="4">
        <f>MAX(0,'Start here'!$B$6-(F358+I358+L358+O358+R358+U358+X358+AA358+AD358+AG358))</f>
        <v/>
      </c>
      <c r="F358" s="4">
        <f>MIN(Order!$I$2,ROUND(H357*(1+Order!$H$2/12),2))</f>
        <v/>
      </c>
      <c r="G358" s="4">
        <f>MAX(0,MIN(ROUND(H357*(1+Order!$H$2/12),2)-F358,E358-(0)))</f>
        <v/>
      </c>
      <c r="H358" s="4">
        <f>MAX(0,ROUND(ROUND(H357*(1+Order!$H$2/12),2)-F358-G358,2))</f>
        <v/>
      </c>
      <c r="I358" s="4">
        <f>MIN(Order!$I$3,ROUND(K357*(1+Order!$H$3/12),2))</f>
        <v/>
      </c>
      <c r="J358" s="4">
        <f>MAX(0,MIN(ROUND(K357*(1+Order!$H$3/12),2)-I358,E358-(G358)))</f>
        <v/>
      </c>
      <c r="K358" s="4">
        <f>MAX(0,ROUND(ROUND(K357*(1+Order!$H$3/12),2)-I358-J358,2))</f>
        <v/>
      </c>
      <c r="L358" s="4">
        <f>MIN(Order!$I$4,ROUND(N357*(1+Order!$H$4/12),2))</f>
        <v/>
      </c>
      <c r="M358" s="4">
        <f>MAX(0,MIN(ROUND(N357*(1+Order!$H$4/12),2)-L358,E358-(G358+J358)))</f>
        <v/>
      </c>
      <c r="N358" s="4">
        <f>MAX(0,ROUND(ROUND(N357*(1+Order!$H$4/12),2)-L358-M358,2))</f>
        <v/>
      </c>
      <c r="O358" s="4">
        <f>MIN(Order!$I$5,ROUND(Q357*(1+Order!$H$5/12),2))</f>
        <v/>
      </c>
      <c r="P358" s="4">
        <f>MAX(0,MIN(ROUND(Q357*(1+Order!$H$5/12),2)-O358,E358-(G358+J358+M358)))</f>
        <v/>
      </c>
      <c r="Q358" s="4">
        <f>MAX(0,ROUND(ROUND(Q357*(1+Order!$H$5/12),2)-O358-P358,2))</f>
        <v/>
      </c>
      <c r="R358" s="4">
        <f>MIN(Order!$I$6,ROUND(T357*(1+Order!$H$6/12),2))</f>
        <v/>
      </c>
      <c r="S358" s="4">
        <f>MAX(0,MIN(ROUND(T357*(1+Order!$H$6/12),2)-R358,E358-(G358+J358+M358+P358)))</f>
        <v/>
      </c>
      <c r="T358" s="4">
        <f>MAX(0,ROUND(ROUND(T357*(1+Order!$H$6/12),2)-R358-S358,2))</f>
        <v/>
      </c>
      <c r="U358" s="4">
        <f>MIN(Order!$I$7,ROUND(W357*(1+Order!$H$7/12),2))</f>
        <v/>
      </c>
      <c r="V358" s="4">
        <f>MAX(0,MIN(ROUND(W357*(1+Order!$H$7/12),2)-U358,E358-(G358+J358+M358+P358+S358)))</f>
        <v/>
      </c>
      <c r="W358" s="4">
        <f>MAX(0,ROUND(ROUND(W357*(1+Order!$H$7/12),2)-U358-V358,2))</f>
        <v/>
      </c>
      <c r="X358" s="4">
        <f>MIN(Order!$I$8,ROUND(Z357*(1+Order!$H$8/12),2))</f>
        <v/>
      </c>
      <c r="Y358" s="4">
        <f>MAX(0,MIN(ROUND(Z357*(1+Order!$H$8/12),2)-X358,E358-(G358+J358+M358+P358+S358+V358)))</f>
        <v/>
      </c>
      <c r="Z358" s="4">
        <f>MAX(0,ROUND(ROUND(Z357*(1+Order!$H$8/12),2)-X358-Y358,2))</f>
        <v/>
      </c>
      <c r="AA358" s="4">
        <f>MIN(Order!$I$9,ROUND(AC357*(1+Order!$H$9/12),2))</f>
        <v/>
      </c>
      <c r="AB358" s="4">
        <f>MAX(0,MIN(ROUND(AC357*(1+Order!$H$9/12),2)-AA358,E358-(G358+J358+M358+P358+S358+V358+Y358)))</f>
        <v/>
      </c>
      <c r="AC358" s="4">
        <f>MAX(0,ROUND(ROUND(AC357*(1+Order!$H$9/12),2)-AA358-AB358,2))</f>
        <v/>
      </c>
      <c r="AD358" s="4">
        <f>MIN(Order!$I$10,ROUND(AF357*(1+Order!$H$10/12),2))</f>
        <v/>
      </c>
      <c r="AE358" s="4">
        <f>MAX(0,MIN(ROUND(AF357*(1+Order!$H$10/12),2)-AD358,E358-(G358+J358+M358+P358+S358+V358+Y358+AB358)))</f>
        <v/>
      </c>
      <c r="AF358" s="4">
        <f>MAX(0,ROUND(ROUND(AF357*(1+Order!$H$10/12),2)-AD358-AE358,2))</f>
        <v/>
      </c>
      <c r="AG358" s="4">
        <f>MIN(Order!$I$11,ROUND(AI357*(1+Order!$H$11/12),2))</f>
        <v/>
      </c>
      <c r="AH358" s="4">
        <f>MAX(0,MIN(ROUND(AI357*(1+Order!$H$11/12),2)-AG358,E358-(G358+J358+M358+P358+S358+V358+Y358+AB358+AE358)))</f>
        <v/>
      </c>
      <c r="AI358" s="4">
        <f>MAX(0,ROUND(ROUND(AI357*(1+Order!$H$11/12),2)-AG358-AH358,2))</f>
        <v/>
      </c>
    </row>
    <row r="359">
      <c r="A359" t="n">
        <v>356</v>
      </c>
      <c r="B359" s="16">
        <f>EDATE('Start here'!$B$7,A359-1)</f>
        <v/>
      </c>
      <c r="C359" s="4">
        <f>H359+K359+N359+Q359+T359+W359+Z359+AC359+AF359+AI359</f>
        <v/>
      </c>
      <c r="D359" s="4">
        <f>ROUND(H358*Order!$H$2/12,2)+ROUND(K358*Order!$H$3/12,2)+ROUND(N358*Order!$H$4/12,2)+ROUND(Q358*Order!$H$5/12,2)+ROUND(T358*Order!$H$6/12,2)+ROUND(W358*Order!$H$7/12,2)+ROUND(Z358*Order!$H$8/12,2)+ROUND(AC358*Order!$H$9/12,2)+ROUND(AF358*Order!$H$10/12,2)+ROUND(AI358*Order!$H$11/12,2)</f>
        <v/>
      </c>
      <c r="E359" s="4">
        <f>MAX(0,'Start here'!$B$6-(F359+I359+L359+O359+R359+U359+X359+AA359+AD359+AG359))</f>
        <v/>
      </c>
      <c r="F359" s="4">
        <f>MIN(Order!$I$2,ROUND(H358*(1+Order!$H$2/12),2))</f>
        <v/>
      </c>
      <c r="G359" s="4">
        <f>MAX(0,MIN(ROUND(H358*(1+Order!$H$2/12),2)-F359,E359-(0)))</f>
        <v/>
      </c>
      <c r="H359" s="4">
        <f>MAX(0,ROUND(ROUND(H358*(1+Order!$H$2/12),2)-F359-G359,2))</f>
        <v/>
      </c>
      <c r="I359" s="4">
        <f>MIN(Order!$I$3,ROUND(K358*(1+Order!$H$3/12),2))</f>
        <v/>
      </c>
      <c r="J359" s="4">
        <f>MAX(0,MIN(ROUND(K358*(1+Order!$H$3/12),2)-I359,E359-(G359)))</f>
        <v/>
      </c>
      <c r="K359" s="4">
        <f>MAX(0,ROUND(ROUND(K358*(1+Order!$H$3/12),2)-I359-J359,2))</f>
        <v/>
      </c>
      <c r="L359" s="4">
        <f>MIN(Order!$I$4,ROUND(N358*(1+Order!$H$4/12),2))</f>
        <v/>
      </c>
      <c r="M359" s="4">
        <f>MAX(0,MIN(ROUND(N358*(1+Order!$H$4/12),2)-L359,E359-(G359+J359)))</f>
        <v/>
      </c>
      <c r="N359" s="4">
        <f>MAX(0,ROUND(ROUND(N358*(1+Order!$H$4/12),2)-L359-M359,2))</f>
        <v/>
      </c>
      <c r="O359" s="4">
        <f>MIN(Order!$I$5,ROUND(Q358*(1+Order!$H$5/12),2))</f>
        <v/>
      </c>
      <c r="P359" s="4">
        <f>MAX(0,MIN(ROUND(Q358*(1+Order!$H$5/12),2)-O359,E359-(G359+J359+M359)))</f>
        <v/>
      </c>
      <c r="Q359" s="4">
        <f>MAX(0,ROUND(ROUND(Q358*(1+Order!$H$5/12),2)-O359-P359,2))</f>
        <v/>
      </c>
      <c r="R359" s="4">
        <f>MIN(Order!$I$6,ROUND(T358*(1+Order!$H$6/12),2))</f>
        <v/>
      </c>
      <c r="S359" s="4">
        <f>MAX(0,MIN(ROUND(T358*(1+Order!$H$6/12),2)-R359,E359-(G359+J359+M359+P359)))</f>
        <v/>
      </c>
      <c r="T359" s="4">
        <f>MAX(0,ROUND(ROUND(T358*(1+Order!$H$6/12),2)-R359-S359,2))</f>
        <v/>
      </c>
      <c r="U359" s="4">
        <f>MIN(Order!$I$7,ROUND(W358*(1+Order!$H$7/12),2))</f>
        <v/>
      </c>
      <c r="V359" s="4">
        <f>MAX(0,MIN(ROUND(W358*(1+Order!$H$7/12),2)-U359,E359-(G359+J359+M359+P359+S359)))</f>
        <v/>
      </c>
      <c r="W359" s="4">
        <f>MAX(0,ROUND(ROUND(W358*(1+Order!$H$7/12),2)-U359-V359,2))</f>
        <v/>
      </c>
      <c r="X359" s="4">
        <f>MIN(Order!$I$8,ROUND(Z358*(1+Order!$H$8/12),2))</f>
        <v/>
      </c>
      <c r="Y359" s="4">
        <f>MAX(0,MIN(ROUND(Z358*(1+Order!$H$8/12),2)-X359,E359-(G359+J359+M359+P359+S359+V359)))</f>
        <v/>
      </c>
      <c r="Z359" s="4">
        <f>MAX(0,ROUND(ROUND(Z358*(1+Order!$H$8/12),2)-X359-Y359,2))</f>
        <v/>
      </c>
      <c r="AA359" s="4">
        <f>MIN(Order!$I$9,ROUND(AC358*(1+Order!$H$9/12),2))</f>
        <v/>
      </c>
      <c r="AB359" s="4">
        <f>MAX(0,MIN(ROUND(AC358*(1+Order!$H$9/12),2)-AA359,E359-(G359+J359+M359+P359+S359+V359+Y359)))</f>
        <v/>
      </c>
      <c r="AC359" s="4">
        <f>MAX(0,ROUND(ROUND(AC358*(1+Order!$H$9/12),2)-AA359-AB359,2))</f>
        <v/>
      </c>
      <c r="AD359" s="4">
        <f>MIN(Order!$I$10,ROUND(AF358*(1+Order!$H$10/12),2))</f>
        <v/>
      </c>
      <c r="AE359" s="4">
        <f>MAX(0,MIN(ROUND(AF358*(1+Order!$H$10/12),2)-AD359,E359-(G359+J359+M359+P359+S359+V359+Y359+AB359)))</f>
        <v/>
      </c>
      <c r="AF359" s="4">
        <f>MAX(0,ROUND(ROUND(AF358*(1+Order!$H$10/12),2)-AD359-AE359,2))</f>
        <v/>
      </c>
      <c r="AG359" s="4">
        <f>MIN(Order!$I$11,ROUND(AI358*(1+Order!$H$11/12),2))</f>
        <v/>
      </c>
      <c r="AH359" s="4">
        <f>MAX(0,MIN(ROUND(AI358*(1+Order!$H$11/12),2)-AG359,E359-(G359+J359+M359+P359+S359+V359+Y359+AB359+AE359)))</f>
        <v/>
      </c>
      <c r="AI359" s="4">
        <f>MAX(0,ROUND(ROUND(AI358*(1+Order!$H$11/12),2)-AG359-AH359,2))</f>
        <v/>
      </c>
    </row>
    <row r="360">
      <c r="A360" t="n">
        <v>357</v>
      </c>
      <c r="B360" s="16">
        <f>EDATE('Start here'!$B$7,A360-1)</f>
        <v/>
      </c>
      <c r="C360" s="4">
        <f>H360+K360+N360+Q360+T360+W360+Z360+AC360+AF360+AI360</f>
        <v/>
      </c>
      <c r="D360" s="4">
        <f>ROUND(H359*Order!$H$2/12,2)+ROUND(K359*Order!$H$3/12,2)+ROUND(N359*Order!$H$4/12,2)+ROUND(Q359*Order!$H$5/12,2)+ROUND(T359*Order!$H$6/12,2)+ROUND(W359*Order!$H$7/12,2)+ROUND(Z359*Order!$H$8/12,2)+ROUND(AC359*Order!$H$9/12,2)+ROUND(AF359*Order!$H$10/12,2)+ROUND(AI359*Order!$H$11/12,2)</f>
        <v/>
      </c>
      <c r="E360" s="4">
        <f>MAX(0,'Start here'!$B$6-(F360+I360+L360+O360+R360+U360+X360+AA360+AD360+AG360))</f>
        <v/>
      </c>
      <c r="F360" s="4">
        <f>MIN(Order!$I$2,ROUND(H359*(1+Order!$H$2/12),2))</f>
        <v/>
      </c>
      <c r="G360" s="4">
        <f>MAX(0,MIN(ROUND(H359*(1+Order!$H$2/12),2)-F360,E360-(0)))</f>
        <v/>
      </c>
      <c r="H360" s="4">
        <f>MAX(0,ROUND(ROUND(H359*(1+Order!$H$2/12),2)-F360-G360,2))</f>
        <v/>
      </c>
      <c r="I360" s="4">
        <f>MIN(Order!$I$3,ROUND(K359*(1+Order!$H$3/12),2))</f>
        <v/>
      </c>
      <c r="J360" s="4">
        <f>MAX(0,MIN(ROUND(K359*(1+Order!$H$3/12),2)-I360,E360-(G360)))</f>
        <v/>
      </c>
      <c r="K360" s="4">
        <f>MAX(0,ROUND(ROUND(K359*(1+Order!$H$3/12),2)-I360-J360,2))</f>
        <v/>
      </c>
      <c r="L360" s="4">
        <f>MIN(Order!$I$4,ROUND(N359*(1+Order!$H$4/12),2))</f>
        <v/>
      </c>
      <c r="M360" s="4">
        <f>MAX(0,MIN(ROUND(N359*(1+Order!$H$4/12),2)-L360,E360-(G360+J360)))</f>
        <v/>
      </c>
      <c r="N360" s="4">
        <f>MAX(0,ROUND(ROUND(N359*(1+Order!$H$4/12),2)-L360-M360,2))</f>
        <v/>
      </c>
      <c r="O360" s="4">
        <f>MIN(Order!$I$5,ROUND(Q359*(1+Order!$H$5/12),2))</f>
        <v/>
      </c>
      <c r="P360" s="4">
        <f>MAX(0,MIN(ROUND(Q359*(1+Order!$H$5/12),2)-O360,E360-(G360+J360+M360)))</f>
        <v/>
      </c>
      <c r="Q360" s="4">
        <f>MAX(0,ROUND(ROUND(Q359*(1+Order!$H$5/12),2)-O360-P360,2))</f>
        <v/>
      </c>
      <c r="R360" s="4">
        <f>MIN(Order!$I$6,ROUND(T359*(1+Order!$H$6/12),2))</f>
        <v/>
      </c>
      <c r="S360" s="4">
        <f>MAX(0,MIN(ROUND(T359*(1+Order!$H$6/12),2)-R360,E360-(G360+J360+M360+P360)))</f>
        <v/>
      </c>
      <c r="T360" s="4">
        <f>MAX(0,ROUND(ROUND(T359*(1+Order!$H$6/12),2)-R360-S360,2))</f>
        <v/>
      </c>
      <c r="U360" s="4">
        <f>MIN(Order!$I$7,ROUND(W359*(1+Order!$H$7/12),2))</f>
        <v/>
      </c>
      <c r="V360" s="4">
        <f>MAX(0,MIN(ROUND(W359*(1+Order!$H$7/12),2)-U360,E360-(G360+J360+M360+P360+S360)))</f>
        <v/>
      </c>
      <c r="W360" s="4">
        <f>MAX(0,ROUND(ROUND(W359*(1+Order!$H$7/12),2)-U360-V360,2))</f>
        <v/>
      </c>
      <c r="X360" s="4">
        <f>MIN(Order!$I$8,ROUND(Z359*(1+Order!$H$8/12),2))</f>
        <v/>
      </c>
      <c r="Y360" s="4">
        <f>MAX(0,MIN(ROUND(Z359*(1+Order!$H$8/12),2)-X360,E360-(G360+J360+M360+P360+S360+V360)))</f>
        <v/>
      </c>
      <c r="Z360" s="4">
        <f>MAX(0,ROUND(ROUND(Z359*(1+Order!$H$8/12),2)-X360-Y360,2))</f>
        <v/>
      </c>
      <c r="AA360" s="4">
        <f>MIN(Order!$I$9,ROUND(AC359*(1+Order!$H$9/12),2))</f>
        <v/>
      </c>
      <c r="AB360" s="4">
        <f>MAX(0,MIN(ROUND(AC359*(1+Order!$H$9/12),2)-AA360,E360-(G360+J360+M360+P360+S360+V360+Y360)))</f>
        <v/>
      </c>
      <c r="AC360" s="4">
        <f>MAX(0,ROUND(ROUND(AC359*(1+Order!$H$9/12),2)-AA360-AB360,2))</f>
        <v/>
      </c>
      <c r="AD360" s="4">
        <f>MIN(Order!$I$10,ROUND(AF359*(1+Order!$H$10/12),2))</f>
        <v/>
      </c>
      <c r="AE360" s="4">
        <f>MAX(0,MIN(ROUND(AF359*(1+Order!$H$10/12),2)-AD360,E360-(G360+J360+M360+P360+S360+V360+Y360+AB360)))</f>
        <v/>
      </c>
      <c r="AF360" s="4">
        <f>MAX(0,ROUND(ROUND(AF359*(1+Order!$H$10/12),2)-AD360-AE360,2))</f>
        <v/>
      </c>
      <c r="AG360" s="4">
        <f>MIN(Order!$I$11,ROUND(AI359*(1+Order!$H$11/12),2))</f>
        <v/>
      </c>
      <c r="AH360" s="4">
        <f>MAX(0,MIN(ROUND(AI359*(1+Order!$H$11/12),2)-AG360,E360-(G360+J360+M360+P360+S360+V360+Y360+AB360+AE360)))</f>
        <v/>
      </c>
      <c r="AI360" s="4">
        <f>MAX(0,ROUND(ROUND(AI359*(1+Order!$H$11/12),2)-AG360-AH360,2))</f>
        <v/>
      </c>
    </row>
    <row r="361">
      <c r="A361" t="n">
        <v>358</v>
      </c>
      <c r="B361" s="16">
        <f>EDATE('Start here'!$B$7,A361-1)</f>
        <v/>
      </c>
      <c r="C361" s="4">
        <f>H361+K361+N361+Q361+T361+W361+Z361+AC361+AF361+AI361</f>
        <v/>
      </c>
      <c r="D361" s="4">
        <f>ROUND(H360*Order!$H$2/12,2)+ROUND(K360*Order!$H$3/12,2)+ROUND(N360*Order!$H$4/12,2)+ROUND(Q360*Order!$H$5/12,2)+ROUND(T360*Order!$H$6/12,2)+ROUND(W360*Order!$H$7/12,2)+ROUND(Z360*Order!$H$8/12,2)+ROUND(AC360*Order!$H$9/12,2)+ROUND(AF360*Order!$H$10/12,2)+ROUND(AI360*Order!$H$11/12,2)</f>
        <v/>
      </c>
      <c r="E361" s="4">
        <f>MAX(0,'Start here'!$B$6-(F361+I361+L361+O361+R361+U361+X361+AA361+AD361+AG361))</f>
        <v/>
      </c>
      <c r="F361" s="4">
        <f>MIN(Order!$I$2,ROUND(H360*(1+Order!$H$2/12),2))</f>
        <v/>
      </c>
      <c r="G361" s="4">
        <f>MAX(0,MIN(ROUND(H360*(1+Order!$H$2/12),2)-F361,E361-(0)))</f>
        <v/>
      </c>
      <c r="H361" s="4">
        <f>MAX(0,ROUND(ROUND(H360*(1+Order!$H$2/12),2)-F361-G361,2))</f>
        <v/>
      </c>
      <c r="I361" s="4">
        <f>MIN(Order!$I$3,ROUND(K360*(1+Order!$H$3/12),2))</f>
        <v/>
      </c>
      <c r="J361" s="4">
        <f>MAX(0,MIN(ROUND(K360*(1+Order!$H$3/12),2)-I361,E361-(G361)))</f>
        <v/>
      </c>
      <c r="K361" s="4">
        <f>MAX(0,ROUND(ROUND(K360*(1+Order!$H$3/12),2)-I361-J361,2))</f>
        <v/>
      </c>
      <c r="L361" s="4">
        <f>MIN(Order!$I$4,ROUND(N360*(1+Order!$H$4/12),2))</f>
        <v/>
      </c>
      <c r="M361" s="4">
        <f>MAX(0,MIN(ROUND(N360*(1+Order!$H$4/12),2)-L361,E361-(G361+J361)))</f>
        <v/>
      </c>
      <c r="N361" s="4">
        <f>MAX(0,ROUND(ROUND(N360*(1+Order!$H$4/12),2)-L361-M361,2))</f>
        <v/>
      </c>
      <c r="O361" s="4">
        <f>MIN(Order!$I$5,ROUND(Q360*(1+Order!$H$5/12),2))</f>
        <v/>
      </c>
      <c r="P361" s="4">
        <f>MAX(0,MIN(ROUND(Q360*(1+Order!$H$5/12),2)-O361,E361-(G361+J361+M361)))</f>
        <v/>
      </c>
      <c r="Q361" s="4">
        <f>MAX(0,ROUND(ROUND(Q360*(1+Order!$H$5/12),2)-O361-P361,2))</f>
        <v/>
      </c>
      <c r="R361" s="4">
        <f>MIN(Order!$I$6,ROUND(T360*(1+Order!$H$6/12),2))</f>
        <v/>
      </c>
      <c r="S361" s="4">
        <f>MAX(0,MIN(ROUND(T360*(1+Order!$H$6/12),2)-R361,E361-(G361+J361+M361+P361)))</f>
        <v/>
      </c>
      <c r="T361" s="4">
        <f>MAX(0,ROUND(ROUND(T360*(1+Order!$H$6/12),2)-R361-S361,2))</f>
        <v/>
      </c>
      <c r="U361" s="4">
        <f>MIN(Order!$I$7,ROUND(W360*(1+Order!$H$7/12),2))</f>
        <v/>
      </c>
      <c r="V361" s="4">
        <f>MAX(0,MIN(ROUND(W360*(1+Order!$H$7/12),2)-U361,E361-(G361+J361+M361+P361+S361)))</f>
        <v/>
      </c>
      <c r="W361" s="4">
        <f>MAX(0,ROUND(ROUND(W360*(1+Order!$H$7/12),2)-U361-V361,2))</f>
        <v/>
      </c>
      <c r="X361" s="4">
        <f>MIN(Order!$I$8,ROUND(Z360*(1+Order!$H$8/12),2))</f>
        <v/>
      </c>
      <c r="Y361" s="4">
        <f>MAX(0,MIN(ROUND(Z360*(1+Order!$H$8/12),2)-X361,E361-(G361+J361+M361+P361+S361+V361)))</f>
        <v/>
      </c>
      <c r="Z361" s="4">
        <f>MAX(0,ROUND(ROUND(Z360*(1+Order!$H$8/12),2)-X361-Y361,2))</f>
        <v/>
      </c>
      <c r="AA361" s="4">
        <f>MIN(Order!$I$9,ROUND(AC360*(1+Order!$H$9/12),2))</f>
        <v/>
      </c>
      <c r="AB361" s="4">
        <f>MAX(0,MIN(ROUND(AC360*(1+Order!$H$9/12),2)-AA361,E361-(G361+J361+M361+P361+S361+V361+Y361)))</f>
        <v/>
      </c>
      <c r="AC361" s="4">
        <f>MAX(0,ROUND(ROUND(AC360*(1+Order!$H$9/12),2)-AA361-AB361,2))</f>
        <v/>
      </c>
      <c r="AD361" s="4">
        <f>MIN(Order!$I$10,ROUND(AF360*(1+Order!$H$10/12),2))</f>
        <v/>
      </c>
      <c r="AE361" s="4">
        <f>MAX(0,MIN(ROUND(AF360*(1+Order!$H$10/12),2)-AD361,E361-(G361+J361+M361+P361+S361+V361+Y361+AB361)))</f>
        <v/>
      </c>
      <c r="AF361" s="4">
        <f>MAX(0,ROUND(ROUND(AF360*(1+Order!$H$10/12),2)-AD361-AE361,2))</f>
        <v/>
      </c>
      <c r="AG361" s="4">
        <f>MIN(Order!$I$11,ROUND(AI360*(1+Order!$H$11/12),2))</f>
        <v/>
      </c>
      <c r="AH361" s="4">
        <f>MAX(0,MIN(ROUND(AI360*(1+Order!$H$11/12),2)-AG361,E361-(G361+J361+M361+P361+S361+V361+Y361+AB361+AE361)))</f>
        <v/>
      </c>
      <c r="AI361" s="4">
        <f>MAX(0,ROUND(ROUND(AI360*(1+Order!$H$11/12),2)-AG361-AH361,2))</f>
        <v/>
      </c>
    </row>
    <row r="362">
      <c r="A362" t="n">
        <v>359</v>
      </c>
      <c r="B362" s="16">
        <f>EDATE('Start here'!$B$7,A362-1)</f>
        <v/>
      </c>
      <c r="C362" s="4">
        <f>H362+K362+N362+Q362+T362+W362+Z362+AC362+AF362+AI362</f>
        <v/>
      </c>
      <c r="D362" s="4">
        <f>ROUND(H361*Order!$H$2/12,2)+ROUND(K361*Order!$H$3/12,2)+ROUND(N361*Order!$H$4/12,2)+ROUND(Q361*Order!$H$5/12,2)+ROUND(T361*Order!$H$6/12,2)+ROUND(W361*Order!$H$7/12,2)+ROUND(Z361*Order!$H$8/12,2)+ROUND(AC361*Order!$H$9/12,2)+ROUND(AF361*Order!$H$10/12,2)+ROUND(AI361*Order!$H$11/12,2)</f>
        <v/>
      </c>
      <c r="E362" s="4">
        <f>MAX(0,'Start here'!$B$6-(F362+I362+L362+O362+R362+U362+X362+AA362+AD362+AG362))</f>
        <v/>
      </c>
      <c r="F362" s="4">
        <f>MIN(Order!$I$2,ROUND(H361*(1+Order!$H$2/12),2))</f>
        <v/>
      </c>
      <c r="G362" s="4">
        <f>MAX(0,MIN(ROUND(H361*(1+Order!$H$2/12),2)-F362,E362-(0)))</f>
        <v/>
      </c>
      <c r="H362" s="4">
        <f>MAX(0,ROUND(ROUND(H361*(1+Order!$H$2/12),2)-F362-G362,2))</f>
        <v/>
      </c>
      <c r="I362" s="4">
        <f>MIN(Order!$I$3,ROUND(K361*(1+Order!$H$3/12),2))</f>
        <v/>
      </c>
      <c r="J362" s="4">
        <f>MAX(0,MIN(ROUND(K361*(1+Order!$H$3/12),2)-I362,E362-(G362)))</f>
        <v/>
      </c>
      <c r="K362" s="4">
        <f>MAX(0,ROUND(ROUND(K361*(1+Order!$H$3/12),2)-I362-J362,2))</f>
        <v/>
      </c>
      <c r="L362" s="4">
        <f>MIN(Order!$I$4,ROUND(N361*(1+Order!$H$4/12),2))</f>
        <v/>
      </c>
      <c r="M362" s="4">
        <f>MAX(0,MIN(ROUND(N361*(1+Order!$H$4/12),2)-L362,E362-(G362+J362)))</f>
        <v/>
      </c>
      <c r="N362" s="4">
        <f>MAX(0,ROUND(ROUND(N361*(1+Order!$H$4/12),2)-L362-M362,2))</f>
        <v/>
      </c>
      <c r="O362" s="4">
        <f>MIN(Order!$I$5,ROUND(Q361*(1+Order!$H$5/12),2))</f>
        <v/>
      </c>
      <c r="P362" s="4">
        <f>MAX(0,MIN(ROUND(Q361*(1+Order!$H$5/12),2)-O362,E362-(G362+J362+M362)))</f>
        <v/>
      </c>
      <c r="Q362" s="4">
        <f>MAX(0,ROUND(ROUND(Q361*(1+Order!$H$5/12),2)-O362-P362,2))</f>
        <v/>
      </c>
      <c r="R362" s="4">
        <f>MIN(Order!$I$6,ROUND(T361*(1+Order!$H$6/12),2))</f>
        <v/>
      </c>
      <c r="S362" s="4">
        <f>MAX(0,MIN(ROUND(T361*(1+Order!$H$6/12),2)-R362,E362-(G362+J362+M362+P362)))</f>
        <v/>
      </c>
      <c r="T362" s="4">
        <f>MAX(0,ROUND(ROUND(T361*(1+Order!$H$6/12),2)-R362-S362,2))</f>
        <v/>
      </c>
      <c r="U362" s="4">
        <f>MIN(Order!$I$7,ROUND(W361*(1+Order!$H$7/12),2))</f>
        <v/>
      </c>
      <c r="V362" s="4">
        <f>MAX(0,MIN(ROUND(W361*(1+Order!$H$7/12),2)-U362,E362-(G362+J362+M362+P362+S362)))</f>
        <v/>
      </c>
      <c r="W362" s="4">
        <f>MAX(0,ROUND(ROUND(W361*(1+Order!$H$7/12),2)-U362-V362,2))</f>
        <v/>
      </c>
      <c r="X362" s="4">
        <f>MIN(Order!$I$8,ROUND(Z361*(1+Order!$H$8/12),2))</f>
        <v/>
      </c>
      <c r="Y362" s="4">
        <f>MAX(0,MIN(ROUND(Z361*(1+Order!$H$8/12),2)-X362,E362-(G362+J362+M362+P362+S362+V362)))</f>
        <v/>
      </c>
      <c r="Z362" s="4">
        <f>MAX(0,ROUND(ROUND(Z361*(1+Order!$H$8/12),2)-X362-Y362,2))</f>
        <v/>
      </c>
      <c r="AA362" s="4">
        <f>MIN(Order!$I$9,ROUND(AC361*(1+Order!$H$9/12),2))</f>
        <v/>
      </c>
      <c r="AB362" s="4">
        <f>MAX(0,MIN(ROUND(AC361*(1+Order!$H$9/12),2)-AA362,E362-(G362+J362+M362+P362+S362+V362+Y362)))</f>
        <v/>
      </c>
      <c r="AC362" s="4">
        <f>MAX(0,ROUND(ROUND(AC361*(1+Order!$H$9/12),2)-AA362-AB362,2))</f>
        <v/>
      </c>
      <c r="AD362" s="4">
        <f>MIN(Order!$I$10,ROUND(AF361*(1+Order!$H$10/12),2))</f>
        <v/>
      </c>
      <c r="AE362" s="4">
        <f>MAX(0,MIN(ROUND(AF361*(1+Order!$H$10/12),2)-AD362,E362-(G362+J362+M362+P362+S362+V362+Y362+AB362)))</f>
        <v/>
      </c>
      <c r="AF362" s="4">
        <f>MAX(0,ROUND(ROUND(AF361*(1+Order!$H$10/12),2)-AD362-AE362,2))</f>
        <v/>
      </c>
      <c r="AG362" s="4">
        <f>MIN(Order!$I$11,ROUND(AI361*(1+Order!$H$11/12),2))</f>
        <v/>
      </c>
      <c r="AH362" s="4">
        <f>MAX(0,MIN(ROUND(AI361*(1+Order!$H$11/12),2)-AG362,E362-(G362+J362+M362+P362+S362+V362+Y362+AB362+AE362)))</f>
        <v/>
      </c>
      <c r="AI362" s="4">
        <f>MAX(0,ROUND(ROUND(AI361*(1+Order!$H$11/12),2)-AG362-AH362,2))</f>
        <v/>
      </c>
    </row>
    <row r="363">
      <c r="A363" t="n">
        <v>360</v>
      </c>
      <c r="B363" s="16">
        <f>EDATE('Start here'!$B$7,A363-1)</f>
        <v/>
      </c>
      <c r="C363" s="4">
        <f>H363+K363+N363+Q363+T363+W363+Z363+AC363+AF363+AI363</f>
        <v/>
      </c>
      <c r="D363" s="4">
        <f>ROUND(H362*Order!$H$2/12,2)+ROUND(K362*Order!$H$3/12,2)+ROUND(N362*Order!$H$4/12,2)+ROUND(Q362*Order!$H$5/12,2)+ROUND(T362*Order!$H$6/12,2)+ROUND(W362*Order!$H$7/12,2)+ROUND(Z362*Order!$H$8/12,2)+ROUND(AC362*Order!$H$9/12,2)+ROUND(AF362*Order!$H$10/12,2)+ROUND(AI362*Order!$H$11/12,2)</f>
        <v/>
      </c>
      <c r="E363" s="4">
        <f>MAX(0,'Start here'!$B$6-(F363+I363+L363+O363+R363+U363+X363+AA363+AD363+AG363))</f>
        <v/>
      </c>
      <c r="F363" s="4">
        <f>MIN(Order!$I$2,ROUND(H362*(1+Order!$H$2/12),2))</f>
        <v/>
      </c>
      <c r="G363" s="4">
        <f>MAX(0,MIN(ROUND(H362*(1+Order!$H$2/12),2)-F363,E363-(0)))</f>
        <v/>
      </c>
      <c r="H363" s="4">
        <f>MAX(0,ROUND(ROUND(H362*(1+Order!$H$2/12),2)-F363-G363,2))</f>
        <v/>
      </c>
      <c r="I363" s="4">
        <f>MIN(Order!$I$3,ROUND(K362*(1+Order!$H$3/12),2))</f>
        <v/>
      </c>
      <c r="J363" s="4">
        <f>MAX(0,MIN(ROUND(K362*(1+Order!$H$3/12),2)-I363,E363-(G363)))</f>
        <v/>
      </c>
      <c r="K363" s="4">
        <f>MAX(0,ROUND(ROUND(K362*(1+Order!$H$3/12),2)-I363-J363,2))</f>
        <v/>
      </c>
      <c r="L363" s="4">
        <f>MIN(Order!$I$4,ROUND(N362*(1+Order!$H$4/12),2))</f>
        <v/>
      </c>
      <c r="M363" s="4">
        <f>MAX(0,MIN(ROUND(N362*(1+Order!$H$4/12),2)-L363,E363-(G363+J363)))</f>
        <v/>
      </c>
      <c r="N363" s="4">
        <f>MAX(0,ROUND(ROUND(N362*(1+Order!$H$4/12),2)-L363-M363,2))</f>
        <v/>
      </c>
      <c r="O363" s="4">
        <f>MIN(Order!$I$5,ROUND(Q362*(1+Order!$H$5/12),2))</f>
        <v/>
      </c>
      <c r="P363" s="4">
        <f>MAX(0,MIN(ROUND(Q362*(1+Order!$H$5/12),2)-O363,E363-(G363+J363+M363)))</f>
        <v/>
      </c>
      <c r="Q363" s="4">
        <f>MAX(0,ROUND(ROUND(Q362*(1+Order!$H$5/12),2)-O363-P363,2))</f>
        <v/>
      </c>
      <c r="R363" s="4">
        <f>MIN(Order!$I$6,ROUND(T362*(1+Order!$H$6/12),2))</f>
        <v/>
      </c>
      <c r="S363" s="4">
        <f>MAX(0,MIN(ROUND(T362*(1+Order!$H$6/12),2)-R363,E363-(G363+J363+M363+P363)))</f>
        <v/>
      </c>
      <c r="T363" s="4">
        <f>MAX(0,ROUND(ROUND(T362*(1+Order!$H$6/12),2)-R363-S363,2))</f>
        <v/>
      </c>
      <c r="U363" s="4">
        <f>MIN(Order!$I$7,ROUND(W362*(1+Order!$H$7/12),2))</f>
        <v/>
      </c>
      <c r="V363" s="4">
        <f>MAX(0,MIN(ROUND(W362*(1+Order!$H$7/12),2)-U363,E363-(G363+J363+M363+P363+S363)))</f>
        <v/>
      </c>
      <c r="W363" s="4">
        <f>MAX(0,ROUND(ROUND(W362*(1+Order!$H$7/12),2)-U363-V363,2))</f>
        <v/>
      </c>
      <c r="X363" s="4">
        <f>MIN(Order!$I$8,ROUND(Z362*(1+Order!$H$8/12),2))</f>
        <v/>
      </c>
      <c r="Y363" s="4">
        <f>MAX(0,MIN(ROUND(Z362*(1+Order!$H$8/12),2)-X363,E363-(G363+J363+M363+P363+S363+V363)))</f>
        <v/>
      </c>
      <c r="Z363" s="4">
        <f>MAX(0,ROUND(ROUND(Z362*(1+Order!$H$8/12),2)-X363-Y363,2))</f>
        <v/>
      </c>
      <c r="AA363" s="4">
        <f>MIN(Order!$I$9,ROUND(AC362*(1+Order!$H$9/12),2))</f>
        <v/>
      </c>
      <c r="AB363" s="4">
        <f>MAX(0,MIN(ROUND(AC362*(1+Order!$H$9/12),2)-AA363,E363-(G363+J363+M363+P363+S363+V363+Y363)))</f>
        <v/>
      </c>
      <c r="AC363" s="4">
        <f>MAX(0,ROUND(ROUND(AC362*(1+Order!$H$9/12),2)-AA363-AB363,2))</f>
        <v/>
      </c>
      <c r="AD363" s="4">
        <f>MIN(Order!$I$10,ROUND(AF362*(1+Order!$H$10/12),2))</f>
        <v/>
      </c>
      <c r="AE363" s="4">
        <f>MAX(0,MIN(ROUND(AF362*(1+Order!$H$10/12),2)-AD363,E363-(G363+J363+M363+P363+S363+V363+Y363+AB363)))</f>
        <v/>
      </c>
      <c r="AF363" s="4">
        <f>MAX(0,ROUND(ROUND(AF362*(1+Order!$H$10/12),2)-AD363-AE363,2))</f>
        <v/>
      </c>
      <c r="AG363" s="4">
        <f>MIN(Order!$I$11,ROUND(AI362*(1+Order!$H$11/12),2))</f>
        <v/>
      </c>
      <c r="AH363" s="4">
        <f>MAX(0,MIN(ROUND(AI362*(1+Order!$H$11/12),2)-AG363,E363-(G363+J363+M363+P363+S363+V363+Y363+AB363+AE363)))</f>
        <v/>
      </c>
      <c r="AI363" s="4">
        <f>MAX(0,ROUND(ROUND(AI362*(1+Order!$H$11/12),2)-AG363-AH363,2))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2026-11-05T08:03:16Z</dcterms:created>
  <dcterms:modified xsi:type="dcterms:W3CDTF">2026-11-05T08:03:16Z</dcterms:modified>
</cp:coreProperties>
</file>